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2"/>
  </bookViews>
  <sheets>
    <sheet name="ГД" sheetId="1" r:id="rId1"/>
    <sheet name="118окр." sheetId="2" r:id="rId2"/>
    <sheet name="МОД" sheetId="3" r:id="rId3"/>
    <sheet name="23окр" sheetId="4" r:id="rId4"/>
  </sheets>
  <definedNames/>
  <calcPr fullCalcOnLoad="1"/>
</workbook>
</file>

<file path=xl/sharedStrings.xml><?xml version="1.0" encoding="utf-8"?>
<sst xmlns="http://schemas.openxmlformats.org/spreadsheetml/2006/main" count="912" uniqueCount="220">
  <si>
    <t>Число избирателей</t>
  </si>
  <si>
    <t>ГОРОД</t>
  </si>
  <si>
    <t xml:space="preserve"> </t>
  </si>
  <si>
    <t>Бюлл., полученные УИК</t>
  </si>
  <si>
    <t>Бюлл., выд. досрочно</t>
  </si>
  <si>
    <t>Бюлл., выд. в помещ.</t>
  </si>
  <si>
    <t>Бюлл., выд. вне помещ.</t>
  </si>
  <si>
    <t>3+4+5</t>
  </si>
  <si>
    <t>(выдано бюлл.)</t>
  </si>
  <si>
    <t>(3+4+5)/1</t>
  </si>
  <si>
    <t>(явка)</t>
  </si>
  <si>
    <t>Погашенные бюллетени</t>
  </si>
  <si>
    <t>В переносных ящиках</t>
  </si>
  <si>
    <t>В стационарных ящиках</t>
  </si>
  <si>
    <t>Недейств. бюллетеней</t>
  </si>
  <si>
    <t>Действит. бюллетеней</t>
  </si>
  <si>
    <t>Обнаруж.бюлл.</t>
  </si>
  <si>
    <t>7+8</t>
  </si>
  <si>
    <t>9+10</t>
  </si>
  <si>
    <t>База %</t>
  </si>
  <si>
    <t>Откреп., получ. УИК</t>
  </si>
  <si>
    <t>Откреп., выд. УИК</t>
  </si>
  <si>
    <t>Голосовало по откреп.</t>
  </si>
  <si>
    <t>Неиспольз. откреп.</t>
  </si>
  <si>
    <t>Откреп., выданные ТИК</t>
  </si>
  <si>
    <t>Утраченные бюллетени</t>
  </si>
  <si>
    <t>Неучтённые бюллетени</t>
  </si>
  <si>
    <t>%</t>
  </si>
  <si>
    <t>Жалобы</t>
  </si>
  <si>
    <t>Время на протоколе</t>
  </si>
  <si>
    <t>Время внес.в табл.ТИК</t>
  </si>
  <si>
    <t>Подсчитано участков</t>
  </si>
  <si>
    <t>№</t>
  </si>
  <si>
    <t>ВЫБОРЫ</t>
  </si>
  <si>
    <t>ДОЛГОПРУДНЫЙ</t>
  </si>
  <si>
    <t>% досрочно</t>
  </si>
  <si>
    <t>3/(3+4+5)</t>
  </si>
  <si>
    <t>% на дому</t>
  </si>
  <si>
    <t>5/(3+4+5)</t>
  </si>
  <si>
    <t>% унесённых</t>
  </si>
  <si>
    <t>% недействительных</t>
  </si>
  <si>
    <t>ЦАО</t>
  </si>
  <si>
    <t>МФТИ</t>
  </si>
  <si>
    <t>Шк.1</t>
  </si>
  <si>
    <t>Техникум</t>
  </si>
  <si>
    <t>Шк.5</t>
  </si>
  <si>
    <t>Вперед</t>
  </si>
  <si>
    <t>Дом пион.</t>
  </si>
  <si>
    <t>Б-ца</t>
  </si>
  <si>
    <t>Шк.6</t>
  </si>
  <si>
    <t>Гимн.12</t>
  </si>
  <si>
    <t>К/т Полет</t>
  </si>
  <si>
    <t>Шк.10</t>
  </si>
  <si>
    <t>Т-р Город</t>
  </si>
  <si>
    <t>Об.ГУВД</t>
  </si>
  <si>
    <t>Шк.Содр.</t>
  </si>
  <si>
    <t>Водник</t>
  </si>
  <si>
    <t>Дом оф.</t>
  </si>
  <si>
    <t>Шк.4</t>
  </si>
  <si>
    <t>Вегетта</t>
  </si>
  <si>
    <t>Шк.3</t>
  </si>
  <si>
    <t>Шк.8</t>
  </si>
  <si>
    <t>Госп.</t>
  </si>
  <si>
    <t>Утраченные откреп.</t>
  </si>
  <si>
    <t>КПРФ</t>
  </si>
  <si>
    <t>ЛДПР</t>
  </si>
  <si>
    <t>СТРАНА</t>
  </si>
  <si>
    <t>ХИМК.ТЕРР.</t>
  </si>
  <si>
    <t>СР</t>
  </si>
  <si>
    <t>Яблоко</t>
  </si>
  <si>
    <t>Ивушка</t>
  </si>
  <si>
    <t>Регпалата</t>
  </si>
  <si>
    <t>Шк.14</t>
  </si>
  <si>
    <t>Единая Россия</t>
  </si>
  <si>
    <t>3+4</t>
  </si>
  <si>
    <t>(3+4)/1</t>
  </si>
  <si>
    <t>4/(3+4)</t>
  </si>
  <si>
    <t>6+7</t>
  </si>
  <si>
    <t>8+9</t>
  </si>
  <si>
    <t>Сумма за всех</t>
  </si>
  <si>
    <t>ЕР</t>
  </si>
  <si>
    <t>23 ОКРУГ</t>
  </si>
  <si>
    <t>ОБЛАСТЬ</t>
  </si>
  <si>
    <t>ВСЕГО МЕСТ</t>
  </si>
  <si>
    <t>Дума</t>
  </si>
  <si>
    <t>Одном./Проп.</t>
  </si>
  <si>
    <t>В ГД 18.09.2016</t>
  </si>
  <si>
    <t>ОКРУГ</t>
  </si>
  <si>
    <t>Д/сад 23</t>
  </si>
  <si>
    <t>Общ.ПТУ</t>
  </si>
  <si>
    <t>Шк.7-1</t>
  </si>
  <si>
    <t>Шк.7-2</t>
  </si>
  <si>
    <t>337</t>
  </si>
  <si>
    <t>338</t>
  </si>
  <si>
    <t>Улыбка</t>
  </si>
  <si>
    <t>Шк.9-1</t>
  </si>
  <si>
    <t>Шк.9-2</t>
  </si>
  <si>
    <t>Библ.Дир.</t>
  </si>
  <si>
    <t>ЦОС</t>
  </si>
  <si>
    <t>ДШИ-1</t>
  </si>
  <si>
    <t>ДШИ-2</t>
  </si>
  <si>
    <t>Биб.Спор.</t>
  </si>
  <si>
    <t>Музей</t>
  </si>
  <si>
    <t>Гимн.13-1</t>
  </si>
  <si>
    <t>Гимн.13-2</t>
  </si>
  <si>
    <t>Шк.15.</t>
  </si>
  <si>
    <t>Жемчужинка</t>
  </si>
  <si>
    <t>Родина</t>
  </si>
  <si>
    <t>Коммунисты России</t>
  </si>
  <si>
    <t>РППС</t>
  </si>
  <si>
    <t>РЭП Зелёные</t>
  </si>
  <si>
    <t>Гражд.платформа</t>
  </si>
  <si>
    <t>ПАРНАС</t>
  </si>
  <si>
    <t>Партия Роста</t>
  </si>
  <si>
    <t>Гражданская сила</t>
  </si>
  <si>
    <t>Патриоты России</t>
  </si>
  <si>
    <t>Справедливая Россия</t>
  </si>
  <si>
    <t>1 КС</t>
  </si>
  <si>
    <t>Не пришло 1-3-4-5 (+)</t>
  </si>
  <si>
    <t>2 КС</t>
  </si>
  <si>
    <t>3 КС</t>
  </si>
  <si>
    <t>Расхождения 10+9-8-7</t>
  </si>
  <si>
    <t>4 КС</t>
  </si>
  <si>
    <t>Расхождения Все-10</t>
  </si>
  <si>
    <t>5 КС</t>
  </si>
  <si>
    <t>(7+8)/1</t>
  </si>
  <si>
    <t>(явка по обнаруженным)</t>
  </si>
  <si>
    <t>Без учёта открепительных</t>
  </si>
  <si>
    <t>В МОД 18.09.2016</t>
  </si>
  <si>
    <t>Баланс бюлл. 17+/18-</t>
  </si>
  <si>
    <t>Ошибка в стр. 17 или 18</t>
  </si>
  <si>
    <t>Ошибка в стр. 16 или 17</t>
  </si>
  <si>
    <t>Баланс бюлл. 16+/17-</t>
  </si>
  <si>
    <t>Расхождения 8+9-6-7</t>
  </si>
  <si>
    <t>Расхождения Все-9</t>
  </si>
  <si>
    <t>Баланс откреп. 10-11-13-15</t>
  </si>
  <si>
    <t>Не пришло 1-3-4 (+)</t>
  </si>
  <si>
    <t>Альянс Зелёных</t>
  </si>
  <si>
    <t>Партия дела</t>
  </si>
  <si>
    <t>Партия роста</t>
  </si>
  <si>
    <t>Партия пенсионеров</t>
  </si>
  <si>
    <t>КПСС</t>
  </si>
  <si>
    <t>Проп.мандаты</t>
  </si>
  <si>
    <t>В 23 окр. МОД 18.09.2016</t>
  </si>
  <si>
    <t>(6+7)/1</t>
  </si>
  <si>
    <t>Лицей 11</t>
  </si>
  <si>
    <t>Проп./Одном.</t>
  </si>
  <si>
    <t>Проп.мандаты условн.</t>
  </si>
  <si>
    <t>Всего</t>
  </si>
  <si>
    <t>КР</t>
  </si>
  <si>
    <t>Зел</t>
  </si>
  <si>
    <t>ГП</t>
  </si>
  <si>
    <t>Роста</t>
  </si>
  <si>
    <t>ГС</t>
  </si>
  <si>
    <t>Патриоты</t>
  </si>
  <si>
    <t>Нез.</t>
  </si>
  <si>
    <t>Баланс откреп. 11-12-14-16</t>
  </si>
  <si>
    <t>Ряд Империали</t>
  </si>
  <si>
    <t>проп.мандаты</t>
  </si>
  <si>
    <t>мажор.мандаты</t>
  </si>
  <si>
    <t>Расчетная численность изб.</t>
  </si>
  <si>
    <t>на 06:01</t>
  </si>
  <si>
    <t>Вне фракций</t>
  </si>
  <si>
    <t>Взяли открепительное и не проголосовали</t>
  </si>
  <si>
    <t>Всего в списках с ними</t>
  </si>
  <si>
    <t>4-8</t>
  </si>
  <si>
    <t>Откреп.получ. ТИК</t>
  </si>
  <si>
    <t>Выдано в УИКи</t>
  </si>
  <si>
    <t>Погашено в ТИК</t>
  </si>
  <si>
    <t>Утрачено</t>
  </si>
  <si>
    <t>Баланс</t>
  </si>
  <si>
    <t>5-7</t>
  </si>
  <si>
    <t>(унесено бюлл. с участка)</t>
  </si>
  <si>
    <t>(не опущено на дому)</t>
  </si>
  <si>
    <t>не оп.на дому и досроч.</t>
  </si>
  <si>
    <t>прот.20.09 07:42:00</t>
  </si>
  <si>
    <t>Прот 20.9</t>
  </si>
  <si>
    <t>Роднина (ЕР)</t>
  </si>
  <si>
    <t>Надеждин (Роста)</t>
  </si>
  <si>
    <t>Зернов (нез.)</t>
  </si>
  <si>
    <t>Авдеев (КПРФ)</t>
  </si>
  <si>
    <t>Рязанов (КР)</t>
  </si>
  <si>
    <t>Дмитриева (ЛДПР)</t>
  </si>
  <si>
    <t>Бычинский (Патриоты)</t>
  </si>
  <si>
    <t>Трунин (Яблоко)</t>
  </si>
  <si>
    <t>Взятышев (РЭПЗ)</t>
  </si>
  <si>
    <t>Белоусов (СР)</t>
  </si>
  <si>
    <t>Прот.</t>
  </si>
  <si>
    <t>19.9</t>
  </si>
  <si>
    <t>3-7</t>
  </si>
  <si>
    <t>4-6</t>
  </si>
  <si>
    <t>Протокол 20.9 01:40</t>
  </si>
  <si>
    <t>ГОРОД-ошиб.</t>
  </si>
  <si>
    <t>прот.20.9</t>
  </si>
  <si>
    <t>прот.19.9</t>
  </si>
  <si>
    <t>(повторный)</t>
  </si>
  <si>
    <t>Прот. 21.9, 15:12</t>
  </si>
  <si>
    <t>Процент изб.подсчит.</t>
  </si>
  <si>
    <t>протокол</t>
  </si>
  <si>
    <t>20.9, 20:00</t>
  </si>
  <si>
    <t>Прот.21.9 15:16</t>
  </si>
  <si>
    <t>ХИМКИ</t>
  </si>
  <si>
    <t>Прот.21.09.2016  14:46</t>
  </si>
  <si>
    <t>Богданов (КПСС)</t>
  </si>
  <si>
    <t>Зайцев (Родина)</t>
  </si>
  <si>
    <t>Исполатов (КПРФ)</t>
  </si>
  <si>
    <t>Каменский (РЭПЗ)</t>
  </si>
  <si>
    <t>Ковтун (ЛДПР)</t>
  </si>
  <si>
    <t>Марков (ПД)</t>
  </si>
  <si>
    <t>Митрофанова (РППС)</t>
  </si>
  <si>
    <t>Мышкин (Патриоты)</t>
  </si>
  <si>
    <t>Рысев (Альянс)</t>
  </si>
  <si>
    <t>Смирнов (ЕР)</t>
  </si>
  <si>
    <t>Хорсев (СР)</t>
  </si>
  <si>
    <t>Протокол 23.9 01:24</t>
  </si>
  <si>
    <t>Протокол 21.9 10:20</t>
  </si>
  <si>
    <t>подсчит.по</t>
  </si>
  <si>
    <t>свод.табл.страна</t>
  </si>
  <si>
    <t>Первое изб.частное (цена мандата в голосах)</t>
  </si>
  <si>
    <t>Прот.23.9 16:16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</si>
</sst>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h:mm;@"/>
    <numFmt numFmtId="170" formatCode="[$-FC19]d\ mmmm\ yyyy\ &quot;г.&quot;"/>
    <numFmt numFmtId="171" formatCode="0.000000"/>
    <numFmt numFmtId="172" formatCode="0.000000%"/>
  </numFmts>
  <fonts count="44">
    <font>
      <sz val="10"/>
      <name val="Arial Cyr"/>
      <family val="0"/>
    </font>
    <font>
      <sz val="10"/>
      <name val="Arial Unicode MS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10" fontId="0" fillId="0" borderId="0" xfId="57" applyNumberFormat="1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10" fontId="0" fillId="0" borderId="10" xfId="57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0" fontId="0" fillId="0" borderId="10" xfId="57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0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6" borderId="0" xfId="0" applyFill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37" borderId="0" xfId="0" applyFill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3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 wrapText="1"/>
    </xf>
    <xf numFmtId="10" fontId="0" fillId="0" borderId="17" xfId="57" applyNumberFormat="1" applyFont="1" applyBorder="1" applyAlignment="1">
      <alignment/>
    </xf>
    <xf numFmtId="10" fontId="0" fillId="0" borderId="17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1" fontId="0" fillId="0" borderId="17" xfId="0" applyNumberFormat="1" applyBorder="1" applyAlignment="1">
      <alignment/>
    </xf>
    <xf numFmtId="0" fontId="0" fillId="0" borderId="13" xfId="0" applyNumberFormat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1" fillId="0" borderId="18" xfId="0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57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1" fontId="0" fillId="0" borderId="22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23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2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7" xfId="0" applyNumberForma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8" borderId="0" xfId="0" applyFill="1" applyAlignment="1">
      <alignment horizontal="center"/>
    </xf>
    <xf numFmtId="0" fontId="0" fillId="0" borderId="15" xfId="0" applyBorder="1" applyAlignment="1">
      <alignment horizontal="left"/>
    </xf>
    <xf numFmtId="10" fontId="0" fillId="0" borderId="13" xfId="0" applyNumberFormat="1" applyFon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1" fontId="0" fillId="39" borderId="10" xfId="0" applyNumberFormat="1" applyFill="1" applyBorder="1" applyAlignment="1">
      <alignment/>
    </xf>
    <xf numFmtId="0" fontId="0" fillId="41" borderId="12" xfId="0" applyNumberFormat="1" applyFill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0" fillId="40" borderId="0" xfId="0" applyFill="1" applyAlignment="1">
      <alignment horizontal="center"/>
    </xf>
    <xf numFmtId="1" fontId="0" fillId="0" borderId="0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34" borderId="0" xfId="0" applyFill="1" applyAlignment="1">
      <alignment horizontal="center"/>
    </xf>
    <xf numFmtId="171" fontId="0" fillId="0" borderId="10" xfId="0" applyNumberFormat="1" applyBorder="1" applyAlignment="1">
      <alignment/>
    </xf>
    <xf numFmtId="0" fontId="0" fillId="42" borderId="10" xfId="0" applyFill="1" applyBorder="1" applyAlignment="1">
      <alignment/>
    </xf>
    <xf numFmtId="10" fontId="0" fillId="42" borderId="10" xfId="0" applyNumberFormat="1" applyFill="1" applyBorder="1" applyAlignment="1">
      <alignment/>
    </xf>
    <xf numFmtId="10" fontId="0" fillId="43" borderId="10" xfId="0" applyNumberFormat="1" applyFill="1" applyBorder="1" applyAlignment="1">
      <alignment/>
    </xf>
    <xf numFmtId="10" fontId="0" fillId="44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8"/>
  <sheetViews>
    <sheetView zoomScalePageLayoutView="0" workbookViewId="0" topLeftCell="A1">
      <pane xSplit="2" ySplit="2" topLeftCell="AE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E40" sqref="AE40"/>
    </sheetView>
  </sheetViews>
  <sheetFormatPr defaultColWidth="9.00390625" defaultRowHeight="12.75"/>
  <cols>
    <col min="2" max="2" width="25.25390625" style="0" customWidth="1"/>
    <col min="3" max="3" width="10.875" style="0" bestFit="1" customWidth="1"/>
    <col min="45" max="45" width="11.25390625" style="0" customWidth="1"/>
    <col min="47" max="47" width="24.625" style="0" customWidth="1"/>
    <col min="48" max="48" width="22.375" style="0" customWidth="1"/>
    <col min="49" max="49" width="17.125" style="0" customWidth="1"/>
    <col min="50" max="50" width="18.25390625" style="0" customWidth="1"/>
    <col min="51" max="51" width="23.00390625" style="0" customWidth="1"/>
    <col min="52" max="52" width="13.00390625" style="0" customWidth="1"/>
    <col min="53" max="53" width="8.625" style="0" customWidth="1"/>
    <col min="54" max="54" width="14.25390625" style="0" customWidth="1"/>
  </cols>
  <sheetData>
    <row r="1" spans="1:50" ht="12.75">
      <c r="A1" t="s">
        <v>33</v>
      </c>
      <c r="B1" t="s">
        <v>86</v>
      </c>
      <c r="C1" s="3" t="s">
        <v>92</v>
      </c>
      <c r="D1" s="3" t="s">
        <v>93</v>
      </c>
      <c r="E1" s="4">
        <v>339</v>
      </c>
      <c r="F1" s="4">
        <v>340</v>
      </c>
      <c r="G1" s="4">
        <v>341</v>
      </c>
      <c r="H1" s="4">
        <v>342</v>
      </c>
      <c r="I1" s="4">
        <v>343</v>
      </c>
      <c r="J1" s="4">
        <v>344</v>
      </c>
      <c r="K1" s="4">
        <v>345</v>
      </c>
      <c r="L1" s="4">
        <v>346</v>
      </c>
      <c r="M1" s="4">
        <v>347</v>
      </c>
      <c r="N1" s="4">
        <v>348</v>
      </c>
      <c r="O1" s="4">
        <v>349</v>
      </c>
      <c r="P1" s="4">
        <v>350</v>
      </c>
      <c r="Q1" s="4">
        <v>351</v>
      </c>
      <c r="R1" s="4">
        <v>352</v>
      </c>
      <c r="S1" s="4">
        <v>353</v>
      </c>
      <c r="T1" s="4">
        <v>354</v>
      </c>
      <c r="U1" s="4">
        <v>355</v>
      </c>
      <c r="V1" s="4">
        <v>356</v>
      </c>
      <c r="W1" s="4">
        <v>357</v>
      </c>
      <c r="X1" s="4">
        <v>358</v>
      </c>
      <c r="Y1" s="4">
        <v>359</v>
      </c>
      <c r="Z1" s="4">
        <v>360</v>
      </c>
      <c r="AA1" s="4">
        <v>361</v>
      </c>
      <c r="AB1" s="4">
        <v>362</v>
      </c>
      <c r="AC1" s="35">
        <v>363</v>
      </c>
      <c r="AD1" s="4">
        <v>364</v>
      </c>
      <c r="AE1" s="4">
        <v>365</v>
      </c>
      <c r="AF1" s="4">
        <v>366</v>
      </c>
      <c r="AG1" s="4">
        <v>367</v>
      </c>
      <c r="AH1" s="4">
        <v>368</v>
      </c>
      <c r="AI1" s="4">
        <v>369</v>
      </c>
      <c r="AJ1" s="4">
        <v>370</v>
      </c>
      <c r="AK1" s="4">
        <v>371</v>
      </c>
      <c r="AL1" s="4">
        <v>372</v>
      </c>
      <c r="AM1" s="4">
        <v>373</v>
      </c>
      <c r="AN1" s="4">
        <v>374</v>
      </c>
      <c r="AO1" s="4">
        <v>375</v>
      </c>
      <c r="AP1" s="4">
        <v>376</v>
      </c>
      <c r="AQ1" s="4">
        <v>377</v>
      </c>
      <c r="AR1" s="4">
        <v>378</v>
      </c>
      <c r="AS1" s="4">
        <v>651</v>
      </c>
      <c r="AT1" s="36" t="s">
        <v>1</v>
      </c>
      <c r="AV1" s="32" t="s">
        <v>87</v>
      </c>
      <c r="AW1" s="34" t="s">
        <v>82</v>
      </c>
      <c r="AX1" s="137" t="s">
        <v>66</v>
      </c>
    </row>
    <row r="2" spans="1:50" ht="12.75">
      <c r="A2" t="s">
        <v>1</v>
      </c>
      <c r="B2" t="s">
        <v>34</v>
      </c>
      <c r="C2" s="3" t="s">
        <v>41</v>
      </c>
      <c r="D2" s="3" t="s">
        <v>42</v>
      </c>
      <c r="E2" s="3" t="s">
        <v>43</v>
      </c>
      <c r="F2" s="4" t="s">
        <v>44</v>
      </c>
      <c r="G2" s="3" t="s">
        <v>45</v>
      </c>
      <c r="H2" s="3" t="s">
        <v>46</v>
      </c>
      <c r="I2" s="3" t="s">
        <v>47</v>
      </c>
      <c r="J2" s="3" t="s">
        <v>145</v>
      </c>
      <c r="K2" s="3" t="s">
        <v>102</v>
      </c>
      <c r="L2" s="3" t="s">
        <v>48</v>
      </c>
      <c r="M2" s="3" t="s">
        <v>49</v>
      </c>
      <c r="N2" s="3" t="s">
        <v>94</v>
      </c>
      <c r="O2" s="4" t="s">
        <v>95</v>
      </c>
      <c r="P2" s="4" t="s">
        <v>96</v>
      </c>
      <c r="Q2" s="3" t="s">
        <v>51</v>
      </c>
      <c r="R2" s="3" t="s">
        <v>97</v>
      </c>
      <c r="S2" s="3" t="s">
        <v>98</v>
      </c>
      <c r="T2" s="4" t="s">
        <v>99</v>
      </c>
      <c r="U2" s="3" t="s">
        <v>100</v>
      </c>
      <c r="V2" s="3" t="s">
        <v>52</v>
      </c>
      <c r="W2" s="3" t="s">
        <v>53</v>
      </c>
      <c r="X2" s="3" t="s">
        <v>101</v>
      </c>
      <c r="Y2" s="3" t="s">
        <v>88</v>
      </c>
      <c r="Z2" s="4" t="s">
        <v>72</v>
      </c>
      <c r="AA2" s="3" t="s">
        <v>50</v>
      </c>
      <c r="AB2" s="3" t="s">
        <v>71</v>
      </c>
      <c r="AC2" s="3" t="s">
        <v>103</v>
      </c>
      <c r="AD2" s="3" t="s">
        <v>104</v>
      </c>
      <c r="AE2" s="3" t="s">
        <v>55</v>
      </c>
      <c r="AF2" s="4" t="s">
        <v>89</v>
      </c>
      <c r="AG2" s="3" t="s">
        <v>90</v>
      </c>
      <c r="AH2" s="3" t="s">
        <v>91</v>
      </c>
      <c r="AI2" s="3" t="s">
        <v>54</v>
      </c>
      <c r="AJ2" s="3" t="s">
        <v>70</v>
      </c>
      <c r="AK2" s="4" t="s">
        <v>105</v>
      </c>
      <c r="AL2" s="3" t="s">
        <v>56</v>
      </c>
      <c r="AM2" s="4" t="s">
        <v>57</v>
      </c>
      <c r="AN2" s="3" t="s">
        <v>58</v>
      </c>
      <c r="AO2" s="3" t="s">
        <v>59</v>
      </c>
      <c r="AP2" s="3" t="s">
        <v>60</v>
      </c>
      <c r="AQ2" s="3" t="s">
        <v>61</v>
      </c>
      <c r="AR2" s="3" t="s">
        <v>62</v>
      </c>
      <c r="AS2" s="3" t="s">
        <v>106</v>
      </c>
      <c r="AT2" s="3" t="s">
        <v>176</v>
      </c>
      <c r="AV2" s="106" t="s">
        <v>215</v>
      </c>
      <c r="AW2" s="3" t="s">
        <v>216</v>
      </c>
      <c r="AX2" s="106" t="s">
        <v>214</v>
      </c>
    </row>
    <row r="3" spans="1:49" ht="12.75">
      <c r="A3" t="s">
        <v>2</v>
      </c>
      <c r="B3" t="s">
        <v>2</v>
      </c>
      <c r="C3" s="2"/>
      <c r="D3" s="2"/>
      <c r="E3" s="2"/>
      <c r="G3" s="2"/>
      <c r="H3" s="2"/>
      <c r="J3" s="2"/>
      <c r="K3" s="2"/>
      <c r="L3" s="2"/>
      <c r="M3" s="2"/>
      <c r="N3" s="2"/>
      <c r="Q3" s="2"/>
      <c r="R3" s="2"/>
      <c r="S3" s="2"/>
      <c r="U3" s="2"/>
      <c r="W3" s="2"/>
      <c r="X3" s="25"/>
      <c r="Z3" s="2"/>
      <c r="AA3" s="2"/>
      <c r="AB3" s="2"/>
      <c r="AC3" s="2"/>
      <c r="AE3" s="2"/>
      <c r="AF3" s="2"/>
      <c r="AI3" s="2"/>
      <c r="AK3" s="2"/>
      <c r="AL3" s="2"/>
      <c r="AM3" s="2"/>
      <c r="AN3" s="2"/>
      <c r="AO3" s="2"/>
      <c r="AP3" s="2"/>
      <c r="AQ3" s="2"/>
      <c r="AR3" s="2"/>
      <c r="AS3" s="2"/>
      <c r="AT3" s="107">
        <v>0.8333333333333334</v>
      </c>
      <c r="AV3" s="4" t="s">
        <v>195</v>
      </c>
      <c r="AW3" s="4" t="s">
        <v>217</v>
      </c>
    </row>
    <row r="4" spans="1:51" ht="12.75">
      <c r="A4" s="8">
        <v>1</v>
      </c>
      <c r="B4" s="8" t="s">
        <v>0</v>
      </c>
      <c r="C4" s="8">
        <v>349</v>
      </c>
      <c r="D4" s="8">
        <v>193</v>
      </c>
      <c r="E4" s="8">
        <v>977</v>
      </c>
      <c r="F4" s="8">
        <v>1183</v>
      </c>
      <c r="G4" s="8">
        <v>1480</v>
      </c>
      <c r="H4" s="8">
        <v>1717</v>
      </c>
      <c r="I4" s="8">
        <v>1740</v>
      </c>
      <c r="J4" s="8">
        <v>944</v>
      </c>
      <c r="K4" s="8">
        <v>1985</v>
      </c>
      <c r="L4" s="8">
        <v>169</v>
      </c>
      <c r="M4" s="8">
        <v>1944</v>
      </c>
      <c r="N4" s="8">
        <v>1671</v>
      </c>
      <c r="O4" s="8">
        <v>2203</v>
      </c>
      <c r="P4" s="8">
        <v>2131</v>
      </c>
      <c r="Q4" s="8">
        <v>1478</v>
      </c>
      <c r="R4" s="8">
        <v>1442</v>
      </c>
      <c r="S4" s="8">
        <v>1993</v>
      </c>
      <c r="T4" s="8">
        <v>2456</v>
      </c>
      <c r="U4" s="8">
        <v>807</v>
      </c>
      <c r="V4" s="8">
        <v>2478</v>
      </c>
      <c r="W4" s="8">
        <v>2397</v>
      </c>
      <c r="X4" s="20">
        <v>2121</v>
      </c>
      <c r="Y4" s="8">
        <v>1555</v>
      </c>
      <c r="Z4" s="8">
        <v>2658</v>
      </c>
      <c r="AA4" s="8">
        <v>1774</v>
      </c>
      <c r="AB4" s="8">
        <v>1331</v>
      </c>
      <c r="AC4" s="8">
        <v>2248</v>
      </c>
      <c r="AD4" s="8">
        <v>2006</v>
      </c>
      <c r="AE4" s="8">
        <v>2158</v>
      </c>
      <c r="AF4" s="8">
        <v>2086</v>
      </c>
      <c r="AG4" s="8">
        <v>1863</v>
      </c>
      <c r="AH4" s="8">
        <v>1067</v>
      </c>
      <c r="AI4" s="8">
        <v>2521</v>
      </c>
      <c r="AJ4" s="8">
        <v>2270</v>
      </c>
      <c r="AK4" s="8">
        <v>573</v>
      </c>
      <c r="AL4" s="8">
        <v>2154</v>
      </c>
      <c r="AM4" s="8">
        <v>2720</v>
      </c>
      <c r="AN4" s="8">
        <v>1235</v>
      </c>
      <c r="AO4" s="8">
        <v>930</v>
      </c>
      <c r="AP4" s="8">
        <v>761</v>
      </c>
      <c r="AQ4" s="8">
        <v>906</v>
      </c>
      <c r="AR4" s="8">
        <v>1771</v>
      </c>
      <c r="AS4" s="8">
        <v>706</v>
      </c>
      <c r="AT4" s="8">
        <f aca="true" t="shared" si="0" ref="AT4:AT10">SUM(C4:AS4)</f>
        <v>69151</v>
      </c>
      <c r="AU4" s="8" t="s">
        <v>0</v>
      </c>
      <c r="AV4" s="10">
        <v>516305</v>
      </c>
      <c r="AW4" s="10">
        <v>5649321</v>
      </c>
      <c r="AX4" s="73">
        <v>110061200</v>
      </c>
      <c r="AY4" s="67"/>
    </row>
    <row r="5" spans="1:51" ht="12.75">
      <c r="A5" s="8"/>
      <c r="B5" t="s">
        <v>127</v>
      </c>
      <c r="C5" s="8">
        <f>C4-C27+C26+C29</f>
        <v>335</v>
      </c>
      <c r="D5" s="8">
        <f aca="true" t="shared" si="1" ref="D5:AS5">D4-D27+D26+D29</f>
        <v>146</v>
      </c>
      <c r="E5" s="8">
        <f t="shared" si="1"/>
        <v>959</v>
      </c>
      <c r="F5" s="8">
        <f t="shared" si="1"/>
        <v>1177</v>
      </c>
      <c r="G5" s="8">
        <f t="shared" si="1"/>
        <v>1478</v>
      </c>
      <c r="H5" s="8">
        <f t="shared" si="1"/>
        <v>1705</v>
      </c>
      <c r="I5" s="8">
        <f t="shared" si="1"/>
        <v>1747</v>
      </c>
      <c r="J5" s="8">
        <f t="shared" si="1"/>
        <v>916</v>
      </c>
      <c r="K5" s="8">
        <f t="shared" si="1"/>
        <v>1984</v>
      </c>
      <c r="L5" s="8">
        <f t="shared" si="1"/>
        <v>164</v>
      </c>
      <c r="M5" s="8">
        <f t="shared" si="1"/>
        <v>1958</v>
      </c>
      <c r="N5" s="8">
        <f t="shared" si="1"/>
        <v>1699</v>
      </c>
      <c r="O5" s="8">
        <f t="shared" si="1"/>
        <v>2217</v>
      </c>
      <c r="P5" s="8">
        <f t="shared" si="1"/>
        <v>2132</v>
      </c>
      <c r="Q5" s="8">
        <f t="shared" si="1"/>
        <v>1473</v>
      </c>
      <c r="R5" s="8">
        <f t="shared" si="1"/>
        <v>1461</v>
      </c>
      <c r="S5" s="8">
        <f t="shared" si="1"/>
        <v>2012</v>
      </c>
      <c r="T5" s="8">
        <f t="shared" si="1"/>
        <v>2451</v>
      </c>
      <c r="U5" s="8">
        <f t="shared" si="1"/>
        <v>810</v>
      </c>
      <c r="V5" s="8">
        <f t="shared" si="1"/>
        <v>2502</v>
      </c>
      <c r="W5" s="8">
        <f t="shared" si="1"/>
        <v>2428</v>
      </c>
      <c r="X5" s="8">
        <f t="shared" si="1"/>
        <v>2149</v>
      </c>
      <c r="Y5" s="8">
        <f t="shared" si="1"/>
        <v>1572</v>
      </c>
      <c r="Z5" s="8">
        <f t="shared" si="1"/>
        <v>2707</v>
      </c>
      <c r="AA5" s="8">
        <f t="shared" si="1"/>
        <v>1792</v>
      </c>
      <c r="AB5" s="8">
        <f t="shared" si="1"/>
        <v>1352</v>
      </c>
      <c r="AC5" s="8">
        <f t="shared" si="1"/>
        <v>2262</v>
      </c>
      <c r="AD5" s="8">
        <f t="shared" si="1"/>
        <v>2013</v>
      </c>
      <c r="AE5" s="8">
        <f t="shared" si="1"/>
        <v>2192</v>
      </c>
      <c r="AF5" s="8">
        <f t="shared" si="1"/>
        <v>2114</v>
      </c>
      <c r="AG5" s="8">
        <f t="shared" si="1"/>
        <v>1876</v>
      </c>
      <c r="AH5" s="8">
        <f t="shared" si="1"/>
        <v>1065</v>
      </c>
      <c r="AI5" s="8">
        <f t="shared" si="1"/>
        <v>2549</v>
      </c>
      <c r="AJ5" s="8">
        <f t="shared" si="1"/>
        <v>2290</v>
      </c>
      <c r="AK5" s="8">
        <f t="shared" si="1"/>
        <v>580</v>
      </c>
      <c r="AL5" s="8">
        <f t="shared" si="1"/>
        <v>2155</v>
      </c>
      <c r="AM5" s="8">
        <f t="shared" si="1"/>
        <v>2781</v>
      </c>
      <c r="AN5" s="8">
        <f t="shared" si="1"/>
        <v>1213</v>
      </c>
      <c r="AO5" s="8">
        <f t="shared" si="1"/>
        <v>925</v>
      </c>
      <c r="AP5" s="8">
        <f t="shared" si="1"/>
        <v>745</v>
      </c>
      <c r="AQ5" s="8">
        <f t="shared" si="1"/>
        <v>912</v>
      </c>
      <c r="AR5" s="8">
        <f t="shared" si="1"/>
        <v>1780</v>
      </c>
      <c r="AS5" s="8">
        <f t="shared" si="1"/>
        <v>709</v>
      </c>
      <c r="AT5" s="8">
        <f t="shared" si="0"/>
        <v>69487</v>
      </c>
      <c r="AU5" t="s">
        <v>127</v>
      </c>
      <c r="AV5" s="8">
        <f>AV4-AV27+AV26+AV29</f>
        <v>518213</v>
      </c>
      <c r="AW5" s="8">
        <f>AW4-AW27+AW26+AW29</f>
        <v>5675707</v>
      </c>
      <c r="AX5" s="8">
        <f>AX4-AX27+AX26+AX29</f>
        <v>110498367</v>
      </c>
      <c r="AY5" s="42"/>
    </row>
    <row r="6" spans="1:51" ht="15">
      <c r="A6" s="8">
        <v>2</v>
      </c>
      <c r="B6" s="11" t="s">
        <v>3</v>
      </c>
      <c r="C6" s="8">
        <v>300</v>
      </c>
      <c r="D6" s="8">
        <v>185</v>
      </c>
      <c r="E6" s="8">
        <v>700</v>
      </c>
      <c r="F6" s="8">
        <v>900</v>
      </c>
      <c r="G6" s="8">
        <v>1200</v>
      </c>
      <c r="H6" s="8">
        <v>1300</v>
      </c>
      <c r="I6" s="8">
        <v>1300</v>
      </c>
      <c r="J6" s="8">
        <v>800</v>
      </c>
      <c r="K6" s="8">
        <v>1500</v>
      </c>
      <c r="L6" s="8">
        <v>140</v>
      </c>
      <c r="M6" s="8">
        <v>1500</v>
      </c>
      <c r="N6" s="8">
        <v>1300</v>
      </c>
      <c r="O6" s="8">
        <v>1800</v>
      </c>
      <c r="P6" s="8">
        <v>1700</v>
      </c>
      <c r="Q6" s="8">
        <v>1200</v>
      </c>
      <c r="R6" s="8">
        <v>1100</v>
      </c>
      <c r="S6" s="8">
        <v>1600</v>
      </c>
      <c r="T6" s="8">
        <v>1900</v>
      </c>
      <c r="U6" s="8">
        <v>650</v>
      </c>
      <c r="V6" s="8">
        <v>2000</v>
      </c>
      <c r="W6" s="8">
        <v>2000</v>
      </c>
      <c r="X6" s="8">
        <v>1700</v>
      </c>
      <c r="Y6" s="8">
        <v>1300</v>
      </c>
      <c r="Z6" s="8">
        <v>2200</v>
      </c>
      <c r="AA6" s="8">
        <v>1300</v>
      </c>
      <c r="AB6" s="8">
        <v>1000</v>
      </c>
      <c r="AC6" s="8">
        <v>1800</v>
      </c>
      <c r="AD6" s="8">
        <v>1600</v>
      </c>
      <c r="AE6" s="8">
        <v>1800</v>
      </c>
      <c r="AF6" s="8">
        <v>1700</v>
      </c>
      <c r="AG6" s="8">
        <v>1500</v>
      </c>
      <c r="AH6" s="8">
        <v>900</v>
      </c>
      <c r="AI6" s="8">
        <v>2100</v>
      </c>
      <c r="AJ6" s="8">
        <v>1800</v>
      </c>
      <c r="AK6" s="8">
        <v>450</v>
      </c>
      <c r="AL6" s="8">
        <v>1800</v>
      </c>
      <c r="AM6" s="8">
        <v>2000</v>
      </c>
      <c r="AN6" s="8">
        <v>1000</v>
      </c>
      <c r="AO6" s="8">
        <v>700</v>
      </c>
      <c r="AP6" s="8">
        <v>700</v>
      </c>
      <c r="AQ6" s="8">
        <v>800</v>
      </c>
      <c r="AR6" s="8">
        <v>1300</v>
      </c>
      <c r="AS6" s="8">
        <v>500</v>
      </c>
      <c r="AT6" s="8">
        <f t="shared" si="0"/>
        <v>55025</v>
      </c>
      <c r="AU6" s="11" t="s">
        <v>3</v>
      </c>
      <c r="AV6" s="8">
        <v>404748</v>
      </c>
      <c r="AW6" s="8">
        <v>4819623</v>
      </c>
      <c r="AX6" s="8">
        <v>101244492</v>
      </c>
      <c r="AY6" s="1"/>
    </row>
    <row r="7" spans="1:50" ht="15">
      <c r="A7" s="8">
        <v>3</v>
      </c>
      <c r="B7" s="11" t="s">
        <v>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f t="shared" si="0"/>
        <v>0</v>
      </c>
      <c r="AU7" s="11" t="s">
        <v>4</v>
      </c>
      <c r="AV7" s="8">
        <v>0</v>
      </c>
      <c r="AW7" s="8">
        <v>218</v>
      </c>
      <c r="AX7" s="8">
        <v>109868</v>
      </c>
    </row>
    <row r="8" spans="1:50" ht="15">
      <c r="A8" s="8">
        <v>4</v>
      </c>
      <c r="B8" s="11" t="s">
        <v>5</v>
      </c>
      <c r="C8" s="8">
        <v>133</v>
      </c>
      <c r="D8" s="8">
        <v>167</v>
      </c>
      <c r="E8" s="8">
        <v>450</v>
      </c>
      <c r="F8" s="8">
        <v>417</v>
      </c>
      <c r="G8" s="8">
        <v>576</v>
      </c>
      <c r="H8" s="8">
        <v>653</v>
      </c>
      <c r="I8" s="8">
        <v>510</v>
      </c>
      <c r="J8" s="8">
        <v>323</v>
      </c>
      <c r="K8" s="8">
        <v>783</v>
      </c>
      <c r="L8" s="8">
        <v>79</v>
      </c>
      <c r="M8" s="8">
        <v>904</v>
      </c>
      <c r="N8" s="8">
        <v>610</v>
      </c>
      <c r="O8" s="8">
        <v>730</v>
      </c>
      <c r="P8" s="8">
        <v>840</v>
      </c>
      <c r="Q8" s="8">
        <v>535</v>
      </c>
      <c r="R8" s="8">
        <v>634</v>
      </c>
      <c r="S8" s="8">
        <v>805</v>
      </c>
      <c r="T8" s="8">
        <v>907</v>
      </c>
      <c r="U8" s="8">
        <v>357</v>
      </c>
      <c r="V8" s="8">
        <v>817</v>
      </c>
      <c r="W8" s="8">
        <v>655</v>
      </c>
      <c r="X8" s="8">
        <v>665</v>
      </c>
      <c r="Y8" s="8">
        <v>492</v>
      </c>
      <c r="Z8" s="8">
        <v>1184</v>
      </c>
      <c r="AA8" s="8">
        <v>692</v>
      </c>
      <c r="AB8" s="8">
        <v>546</v>
      </c>
      <c r="AC8" s="8">
        <v>816</v>
      </c>
      <c r="AD8" s="8">
        <v>847</v>
      </c>
      <c r="AE8" s="8">
        <v>778</v>
      </c>
      <c r="AF8" s="8">
        <v>643</v>
      </c>
      <c r="AG8" s="8">
        <v>618</v>
      </c>
      <c r="AH8" s="8">
        <v>315</v>
      </c>
      <c r="AI8" s="8">
        <v>932</v>
      </c>
      <c r="AJ8" s="8">
        <v>866</v>
      </c>
      <c r="AK8" s="8">
        <v>176</v>
      </c>
      <c r="AL8" s="8">
        <v>833</v>
      </c>
      <c r="AM8" s="8">
        <v>1218</v>
      </c>
      <c r="AN8" s="8">
        <v>448</v>
      </c>
      <c r="AO8" s="8">
        <v>323</v>
      </c>
      <c r="AP8" s="8">
        <v>267</v>
      </c>
      <c r="AQ8" s="8">
        <v>300</v>
      </c>
      <c r="AR8" s="8">
        <v>710</v>
      </c>
      <c r="AS8" s="8">
        <v>245</v>
      </c>
      <c r="AT8" s="8">
        <f t="shared" si="0"/>
        <v>25799</v>
      </c>
      <c r="AU8" s="11" t="s">
        <v>5</v>
      </c>
      <c r="AV8" s="8">
        <v>192225</v>
      </c>
      <c r="AW8" s="8">
        <v>2061077</v>
      </c>
      <c r="AX8" s="8">
        <v>49174491</v>
      </c>
    </row>
    <row r="9" spans="1:50" ht="15">
      <c r="A9" s="8">
        <v>5</v>
      </c>
      <c r="B9" s="11" t="s">
        <v>6</v>
      </c>
      <c r="C9" s="8">
        <v>4</v>
      </c>
      <c r="D9" s="8">
        <v>0</v>
      </c>
      <c r="E9" s="8">
        <v>23</v>
      </c>
      <c r="F9" s="8">
        <v>3</v>
      </c>
      <c r="G9" s="8">
        <v>13</v>
      </c>
      <c r="H9" s="8">
        <v>5</v>
      </c>
      <c r="I9" s="8">
        <v>20</v>
      </c>
      <c r="J9" s="8">
        <v>3</v>
      </c>
      <c r="K9" s="8">
        <v>10</v>
      </c>
      <c r="L9" s="8">
        <v>20</v>
      </c>
      <c r="M9" s="8">
        <v>50</v>
      </c>
      <c r="N9" s="8">
        <v>62</v>
      </c>
      <c r="O9" s="8">
        <v>110</v>
      </c>
      <c r="P9" s="8">
        <v>16</v>
      </c>
      <c r="Q9" s="8">
        <v>20</v>
      </c>
      <c r="R9" s="8">
        <v>28</v>
      </c>
      <c r="S9" s="8">
        <v>7</v>
      </c>
      <c r="T9" s="8">
        <v>6</v>
      </c>
      <c r="U9" s="8">
        <v>0</v>
      </c>
      <c r="V9" s="8">
        <v>40</v>
      </c>
      <c r="W9" s="8">
        <v>6</v>
      </c>
      <c r="X9" s="8">
        <v>2</v>
      </c>
      <c r="Y9" s="8">
        <v>8</v>
      </c>
      <c r="Z9" s="8">
        <v>4</v>
      </c>
      <c r="AA9" s="8">
        <v>4</v>
      </c>
      <c r="AB9" s="8">
        <v>25</v>
      </c>
      <c r="AC9" s="8">
        <v>1</v>
      </c>
      <c r="AD9" s="8">
        <v>2</v>
      </c>
      <c r="AE9" s="8">
        <v>53</v>
      </c>
      <c r="AF9" s="8">
        <v>6</v>
      </c>
      <c r="AG9" s="8">
        <v>5</v>
      </c>
      <c r="AH9" s="8">
        <v>4</v>
      </c>
      <c r="AI9" s="8">
        <v>43</v>
      </c>
      <c r="AJ9" s="8">
        <v>3</v>
      </c>
      <c r="AK9" s="8">
        <v>10</v>
      </c>
      <c r="AL9" s="8">
        <v>14</v>
      </c>
      <c r="AM9" s="8">
        <v>2</v>
      </c>
      <c r="AN9" s="8">
        <v>60</v>
      </c>
      <c r="AO9" s="8">
        <v>17</v>
      </c>
      <c r="AP9" s="8">
        <v>16</v>
      </c>
      <c r="AQ9" s="8">
        <v>10</v>
      </c>
      <c r="AR9" s="8">
        <v>3</v>
      </c>
      <c r="AS9" s="8">
        <v>0</v>
      </c>
      <c r="AT9" s="8">
        <f t="shared" si="0"/>
        <v>738</v>
      </c>
      <c r="AU9" s="11" t="s">
        <v>6</v>
      </c>
      <c r="AV9" s="8">
        <v>8969</v>
      </c>
      <c r="AW9" s="8">
        <v>98566</v>
      </c>
      <c r="AX9" s="8">
        <v>3416633</v>
      </c>
    </row>
    <row r="10" spans="1:50" ht="15">
      <c r="A10" s="8" t="s">
        <v>7</v>
      </c>
      <c r="B10" s="11" t="s">
        <v>8</v>
      </c>
      <c r="C10" s="8">
        <f aca="true" t="shared" si="2" ref="C10:AK10">SUM(C7:C9)</f>
        <v>137</v>
      </c>
      <c r="D10" s="8">
        <f t="shared" si="2"/>
        <v>167</v>
      </c>
      <c r="E10" s="8">
        <f t="shared" si="2"/>
        <v>473</v>
      </c>
      <c r="F10" s="8">
        <f t="shared" si="2"/>
        <v>420</v>
      </c>
      <c r="G10" s="8">
        <f t="shared" si="2"/>
        <v>589</v>
      </c>
      <c r="H10" s="8">
        <f t="shared" si="2"/>
        <v>658</v>
      </c>
      <c r="I10" s="8">
        <f t="shared" si="2"/>
        <v>530</v>
      </c>
      <c r="J10" s="8">
        <f t="shared" si="2"/>
        <v>326</v>
      </c>
      <c r="K10" s="8">
        <f t="shared" si="2"/>
        <v>793</v>
      </c>
      <c r="L10" s="8">
        <f t="shared" si="2"/>
        <v>99</v>
      </c>
      <c r="M10" s="8">
        <f t="shared" si="2"/>
        <v>954</v>
      </c>
      <c r="N10" s="8">
        <f t="shared" si="2"/>
        <v>672</v>
      </c>
      <c r="O10" s="8">
        <f t="shared" si="2"/>
        <v>840</v>
      </c>
      <c r="P10" s="8">
        <f t="shared" si="2"/>
        <v>856</v>
      </c>
      <c r="Q10" s="8">
        <f t="shared" si="2"/>
        <v>555</v>
      </c>
      <c r="R10" s="8">
        <f t="shared" si="2"/>
        <v>662</v>
      </c>
      <c r="S10" s="8">
        <f t="shared" si="2"/>
        <v>812</v>
      </c>
      <c r="T10" s="8">
        <f t="shared" si="2"/>
        <v>913</v>
      </c>
      <c r="U10" s="8">
        <f t="shared" si="2"/>
        <v>357</v>
      </c>
      <c r="V10" s="8">
        <f t="shared" si="2"/>
        <v>857</v>
      </c>
      <c r="W10" s="8">
        <f t="shared" si="2"/>
        <v>661</v>
      </c>
      <c r="X10" s="8">
        <f t="shared" si="2"/>
        <v>667</v>
      </c>
      <c r="Y10" s="8">
        <f t="shared" si="2"/>
        <v>500</v>
      </c>
      <c r="Z10" s="8">
        <f t="shared" si="2"/>
        <v>1188</v>
      </c>
      <c r="AA10" s="8">
        <f t="shared" si="2"/>
        <v>696</v>
      </c>
      <c r="AB10" s="8">
        <f t="shared" si="2"/>
        <v>571</v>
      </c>
      <c r="AC10" s="8">
        <f t="shared" si="2"/>
        <v>817</v>
      </c>
      <c r="AD10" s="8">
        <f t="shared" si="2"/>
        <v>849</v>
      </c>
      <c r="AE10" s="8">
        <f t="shared" si="2"/>
        <v>831</v>
      </c>
      <c r="AF10" s="8">
        <f t="shared" si="2"/>
        <v>649</v>
      </c>
      <c r="AG10" s="8">
        <f t="shared" si="2"/>
        <v>623</v>
      </c>
      <c r="AH10" s="8">
        <f t="shared" si="2"/>
        <v>319</v>
      </c>
      <c r="AI10" s="8">
        <f t="shared" si="2"/>
        <v>975</v>
      </c>
      <c r="AJ10" s="8">
        <f t="shared" si="2"/>
        <v>869</v>
      </c>
      <c r="AK10" s="8">
        <f t="shared" si="2"/>
        <v>186</v>
      </c>
      <c r="AL10" s="8">
        <f aca="true" t="shared" si="3" ref="AL10:AS10">SUM(AL7:AL9)</f>
        <v>847</v>
      </c>
      <c r="AM10" s="8">
        <f t="shared" si="3"/>
        <v>1220</v>
      </c>
      <c r="AN10" s="8">
        <f t="shared" si="3"/>
        <v>508</v>
      </c>
      <c r="AO10" s="8">
        <f t="shared" si="3"/>
        <v>340</v>
      </c>
      <c r="AP10" s="8">
        <f t="shared" si="3"/>
        <v>283</v>
      </c>
      <c r="AQ10" s="8">
        <f t="shared" si="3"/>
        <v>310</v>
      </c>
      <c r="AR10" s="8">
        <f t="shared" si="3"/>
        <v>713</v>
      </c>
      <c r="AS10" s="8">
        <f t="shared" si="3"/>
        <v>245</v>
      </c>
      <c r="AT10" s="8">
        <f t="shared" si="0"/>
        <v>26537</v>
      </c>
      <c r="AU10" s="11" t="s">
        <v>8</v>
      </c>
      <c r="AV10" s="8">
        <f>SUM(AV7:AV9)</f>
        <v>201194</v>
      </c>
      <c r="AW10" s="8">
        <f>SUM(AW7:AW9)</f>
        <v>2159861</v>
      </c>
      <c r="AX10" s="8">
        <f>SUM(AX7:AX9)</f>
        <v>52700992</v>
      </c>
    </row>
    <row r="11" spans="1:50" ht="15">
      <c r="A11" s="8" t="s">
        <v>9</v>
      </c>
      <c r="B11" s="11" t="s">
        <v>10</v>
      </c>
      <c r="C11" s="12">
        <f aca="true" t="shared" si="4" ref="C11:AT11">C10/C4</f>
        <v>0.39255014326647564</v>
      </c>
      <c r="D11" s="12">
        <f t="shared" si="4"/>
        <v>0.8652849740932642</v>
      </c>
      <c r="E11" s="12">
        <f t="shared" si="4"/>
        <v>0.4841351074718526</v>
      </c>
      <c r="F11" s="12">
        <f t="shared" si="4"/>
        <v>0.35502958579881655</v>
      </c>
      <c r="G11" s="12">
        <f t="shared" si="4"/>
        <v>0.39797297297297296</v>
      </c>
      <c r="H11" s="12">
        <f t="shared" si="4"/>
        <v>0.3832265579499126</v>
      </c>
      <c r="I11" s="12">
        <f t="shared" si="4"/>
        <v>0.3045977011494253</v>
      </c>
      <c r="J11" s="12">
        <f t="shared" si="4"/>
        <v>0.3453389830508475</v>
      </c>
      <c r="K11" s="12">
        <f t="shared" si="4"/>
        <v>0.3994962216624685</v>
      </c>
      <c r="L11" s="12">
        <f t="shared" si="4"/>
        <v>0.5857988165680473</v>
      </c>
      <c r="M11" s="12">
        <f t="shared" si="4"/>
        <v>0.49074074074074076</v>
      </c>
      <c r="N11" s="12">
        <f t="shared" si="4"/>
        <v>0.4021543985637343</v>
      </c>
      <c r="O11" s="12">
        <f t="shared" si="4"/>
        <v>0.3812982296867907</v>
      </c>
      <c r="P11" s="12">
        <f t="shared" si="4"/>
        <v>0.4016893477240732</v>
      </c>
      <c r="Q11" s="12">
        <f t="shared" si="4"/>
        <v>0.37550744248985113</v>
      </c>
      <c r="R11" s="12">
        <f t="shared" si="4"/>
        <v>0.4590846047156727</v>
      </c>
      <c r="S11" s="12">
        <f t="shared" si="4"/>
        <v>0.4074259909683894</v>
      </c>
      <c r="T11" s="12">
        <f t="shared" si="4"/>
        <v>0.371742671009772</v>
      </c>
      <c r="U11" s="12">
        <f t="shared" si="4"/>
        <v>0.4423791821561338</v>
      </c>
      <c r="V11" s="12">
        <f t="shared" si="4"/>
        <v>0.34584342211460856</v>
      </c>
      <c r="W11" s="12">
        <f t="shared" si="4"/>
        <v>0.2757613683771381</v>
      </c>
      <c r="X11" s="12">
        <f t="shared" si="4"/>
        <v>0.3144743045733145</v>
      </c>
      <c r="Y11" s="12">
        <f t="shared" si="4"/>
        <v>0.3215434083601286</v>
      </c>
      <c r="Z11" s="12">
        <f t="shared" si="4"/>
        <v>0.4469525959367946</v>
      </c>
      <c r="AA11" s="12">
        <f t="shared" si="4"/>
        <v>0.3923337091319053</v>
      </c>
      <c r="AB11" s="12">
        <f t="shared" si="4"/>
        <v>0.4290007513148009</v>
      </c>
      <c r="AC11" s="12">
        <f t="shared" si="4"/>
        <v>0.3634341637010676</v>
      </c>
      <c r="AD11" s="12">
        <f t="shared" si="4"/>
        <v>0.42323030907278164</v>
      </c>
      <c r="AE11" s="12">
        <f t="shared" si="4"/>
        <v>0.3850787766450417</v>
      </c>
      <c r="AF11" s="12">
        <f t="shared" si="4"/>
        <v>0.31112176414189835</v>
      </c>
      <c r="AG11" s="12">
        <f t="shared" si="4"/>
        <v>0.3344068706387547</v>
      </c>
      <c r="AH11" s="12">
        <f t="shared" si="4"/>
        <v>0.29896907216494845</v>
      </c>
      <c r="AI11" s="12">
        <f t="shared" si="4"/>
        <v>0.3867512891709639</v>
      </c>
      <c r="AJ11" s="12">
        <f t="shared" si="4"/>
        <v>0.3828193832599119</v>
      </c>
      <c r="AK11" s="12">
        <f t="shared" si="4"/>
        <v>0.32460732984293195</v>
      </c>
      <c r="AL11" s="12">
        <f t="shared" si="4"/>
        <v>0.39322191272052</v>
      </c>
      <c r="AM11" s="12">
        <f t="shared" si="4"/>
        <v>0.4485294117647059</v>
      </c>
      <c r="AN11" s="12">
        <f t="shared" si="4"/>
        <v>0.41133603238866395</v>
      </c>
      <c r="AO11" s="12">
        <f t="shared" si="4"/>
        <v>0.3655913978494624</v>
      </c>
      <c r="AP11" s="12">
        <f t="shared" si="4"/>
        <v>0.3718791064388962</v>
      </c>
      <c r="AQ11" s="12">
        <f>AQ10/AQ4</f>
        <v>0.34216335540838855</v>
      </c>
      <c r="AR11" s="12">
        <f>AR10/AR4</f>
        <v>0.4025974025974026</v>
      </c>
      <c r="AS11" s="12">
        <f>AS10/AS4</f>
        <v>0.34702549575070823</v>
      </c>
      <c r="AT11" s="12">
        <f t="shared" si="4"/>
        <v>0.38375439256120664</v>
      </c>
      <c r="AU11" s="11" t="s">
        <v>10</v>
      </c>
      <c r="AV11" s="12">
        <f>AV10/AV4</f>
        <v>0.3896805182982927</v>
      </c>
      <c r="AW11" s="12">
        <f>AW10/AW4</f>
        <v>0.38232222952103445</v>
      </c>
      <c r="AX11" s="12">
        <f>AX10/AX4</f>
        <v>0.478833521713374</v>
      </c>
    </row>
    <row r="12" spans="1:50" ht="15">
      <c r="A12" s="8" t="s">
        <v>36</v>
      </c>
      <c r="B12" s="11" t="s">
        <v>35</v>
      </c>
      <c r="C12" s="12">
        <f>C7/C10</f>
        <v>0</v>
      </c>
      <c r="D12" s="12">
        <f aca="true" t="shared" si="5" ref="D12:N12">D7/D10</f>
        <v>0</v>
      </c>
      <c r="E12" s="12">
        <f t="shared" si="5"/>
        <v>0</v>
      </c>
      <c r="F12" s="12">
        <f t="shared" si="5"/>
        <v>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12">
        <f t="shared" si="5"/>
        <v>0</v>
      </c>
      <c r="K12" s="12">
        <f t="shared" si="5"/>
        <v>0</v>
      </c>
      <c r="L12" s="12">
        <f t="shared" si="5"/>
        <v>0</v>
      </c>
      <c r="M12" s="12">
        <f t="shared" si="5"/>
        <v>0</v>
      </c>
      <c r="N12" s="12">
        <f t="shared" si="5"/>
        <v>0</v>
      </c>
      <c r="O12" s="12">
        <f aca="true" t="shared" si="6" ref="O12:Y12">O7/O10</f>
        <v>0</v>
      </c>
      <c r="P12" s="12">
        <f t="shared" si="6"/>
        <v>0</v>
      </c>
      <c r="Q12" s="12">
        <f t="shared" si="6"/>
        <v>0</v>
      </c>
      <c r="R12" s="12">
        <f t="shared" si="6"/>
        <v>0</v>
      </c>
      <c r="S12" s="12">
        <f t="shared" si="6"/>
        <v>0</v>
      </c>
      <c r="T12" s="12">
        <f t="shared" si="6"/>
        <v>0</v>
      </c>
      <c r="U12" s="12">
        <f t="shared" si="6"/>
        <v>0</v>
      </c>
      <c r="V12" s="12">
        <f t="shared" si="6"/>
        <v>0</v>
      </c>
      <c r="W12" s="12">
        <f t="shared" si="6"/>
        <v>0</v>
      </c>
      <c r="X12" s="12">
        <f t="shared" si="6"/>
        <v>0</v>
      </c>
      <c r="Y12" s="12">
        <f t="shared" si="6"/>
        <v>0</v>
      </c>
      <c r="Z12" s="12">
        <f aca="true" t="shared" si="7" ref="Z12:AM12">Z7/Z10</f>
        <v>0</v>
      </c>
      <c r="AA12" s="12">
        <f t="shared" si="7"/>
        <v>0</v>
      </c>
      <c r="AB12" s="12">
        <f t="shared" si="7"/>
        <v>0</v>
      </c>
      <c r="AC12" s="12">
        <f t="shared" si="7"/>
        <v>0</v>
      </c>
      <c r="AD12" s="12">
        <f t="shared" si="7"/>
        <v>0</v>
      </c>
      <c r="AE12" s="12">
        <f t="shared" si="7"/>
        <v>0</v>
      </c>
      <c r="AF12" s="12">
        <f t="shared" si="7"/>
        <v>0</v>
      </c>
      <c r="AG12" s="12">
        <f t="shared" si="7"/>
        <v>0</v>
      </c>
      <c r="AH12" s="12">
        <f t="shared" si="7"/>
        <v>0</v>
      </c>
      <c r="AI12" s="12">
        <f t="shared" si="7"/>
        <v>0</v>
      </c>
      <c r="AJ12" s="12">
        <f t="shared" si="7"/>
        <v>0</v>
      </c>
      <c r="AK12" s="12">
        <f t="shared" si="7"/>
        <v>0</v>
      </c>
      <c r="AL12" s="12">
        <f t="shared" si="7"/>
        <v>0</v>
      </c>
      <c r="AM12" s="12">
        <f t="shared" si="7"/>
        <v>0</v>
      </c>
      <c r="AN12" s="12">
        <f aca="true" t="shared" si="8" ref="AN12:AT12">AN7/AN10</f>
        <v>0</v>
      </c>
      <c r="AO12" s="12">
        <f t="shared" si="8"/>
        <v>0</v>
      </c>
      <c r="AP12" s="12">
        <f t="shared" si="8"/>
        <v>0</v>
      </c>
      <c r="AQ12" s="12">
        <f t="shared" si="8"/>
        <v>0</v>
      </c>
      <c r="AR12" s="12">
        <f t="shared" si="8"/>
        <v>0</v>
      </c>
      <c r="AS12" s="12">
        <f t="shared" si="8"/>
        <v>0</v>
      </c>
      <c r="AT12" s="12">
        <f t="shared" si="8"/>
        <v>0</v>
      </c>
      <c r="AU12" s="11" t="s">
        <v>35</v>
      </c>
      <c r="AV12" s="12">
        <f>AV7/AV10</f>
        <v>0</v>
      </c>
      <c r="AW12" s="12">
        <f>AW7/AW10</f>
        <v>0.00010093242111413651</v>
      </c>
      <c r="AX12" s="12">
        <f>AX7/AX10</f>
        <v>0.002084742541468669</v>
      </c>
    </row>
    <row r="13" spans="1:50" ht="15">
      <c r="A13" s="8" t="s">
        <v>38</v>
      </c>
      <c r="B13" s="11" t="s">
        <v>37</v>
      </c>
      <c r="C13" s="12">
        <f>C9/C10</f>
        <v>0.029197080291970802</v>
      </c>
      <c r="D13" s="12">
        <f aca="true" t="shared" si="9" ref="D13:N13">D9/D10</f>
        <v>0</v>
      </c>
      <c r="E13" s="12">
        <f t="shared" si="9"/>
        <v>0.048625792811839326</v>
      </c>
      <c r="F13" s="12">
        <f t="shared" si="9"/>
        <v>0.007142857142857143</v>
      </c>
      <c r="G13" s="12">
        <f t="shared" si="9"/>
        <v>0.022071307300509338</v>
      </c>
      <c r="H13" s="12">
        <f t="shared" si="9"/>
        <v>0.007598784194528876</v>
      </c>
      <c r="I13" s="12">
        <f t="shared" si="9"/>
        <v>0.03773584905660377</v>
      </c>
      <c r="J13" s="12">
        <f t="shared" si="9"/>
        <v>0.009202453987730062</v>
      </c>
      <c r="K13" s="12">
        <f t="shared" si="9"/>
        <v>0.012610340479192938</v>
      </c>
      <c r="L13" s="12">
        <f t="shared" si="9"/>
        <v>0.20202020202020202</v>
      </c>
      <c r="M13" s="12">
        <f t="shared" si="9"/>
        <v>0.05241090146750524</v>
      </c>
      <c r="N13" s="12">
        <f t="shared" si="9"/>
        <v>0.09226190476190477</v>
      </c>
      <c r="O13" s="12">
        <f aca="true" t="shared" si="10" ref="O13:Y13">O9/O10</f>
        <v>0.13095238095238096</v>
      </c>
      <c r="P13" s="12">
        <f t="shared" si="10"/>
        <v>0.018691588785046728</v>
      </c>
      <c r="Q13" s="12">
        <f t="shared" si="10"/>
        <v>0.036036036036036036</v>
      </c>
      <c r="R13" s="12">
        <f t="shared" si="10"/>
        <v>0.04229607250755287</v>
      </c>
      <c r="S13" s="12">
        <f t="shared" si="10"/>
        <v>0.008620689655172414</v>
      </c>
      <c r="T13" s="12">
        <f t="shared" si="10"/>
        <v>0.0065717415115005475</v>
      </c>
      <c r="U13" s="12">
        <f t="shared" si="10"/>
        <v>0</v>
      </c>
      <c r="V13" s="12">
        <f t="shared" si="10"/>
        <v>0.046674445740956826</v>
      </c>
      <c r="W13" s="12">
        <f t="shared" si="10"/>
        <v>0.009077155824508321</v>
      </c>
      <c r="X13" s="12">
        <f t="shared" si="10"/>
        <v>0.0029985007496251873</v>
      </c>
      <c r="Y13" s="12">
        <f t="shared" si="10"/>
        <v>0.016</v>
      </c>
      <c r="Z13" s="12">
        <f aca="true" t="shared" si="11" ref="Z13:AM13">Z9/Z10</f>
        <v>0.003367003367003367</v>
      </c>
      <c r="AA13" s="12">
        <f t="shared" si="11"/>
        <v>0.005747126436781609</v>
      </c>
      <c r="AB13" s="12">
        <f t="shared" si="11"/>
        <v>0.043782837127845885</v>
      </c>
      <c r="AC13" s="12">
        <f t="shared" si="11"/>
        <v>0.0012239902080783353</v>
      </c>
      <c r="AD13" s="12">
        <f t="shared" si="11"/>
        <v>0.002355712603062426</v>
      </c>
      <c r="AE13" s="12">
        <f t="shared" si="11"/>
        <v>0.06377858002406739</v>
      </c>
      <c r="AF13" s="12">
        <f t="shared" si="11"/>
        <v>0.009244992295839754</v>
      </c>
      <c r="AG13" s="12">
        <f t="shared" si="11"/>
        <v>0.008025682182985553</v>
      </c>
      <c r="AH13" s="12">
        <f t="shared" si="11"/>
        <v>0.012539184952978056</v>
      </c>
      <c r="AI13" s="12">
        <f t="shared" si="11"/>
        <v>0.0441025641025641</v>
      </c>
      <c r="AJ13" s="12">
        <f t="shared" si="11"/>
        <v>0.0034522439585730723</v>
      </c>
      <c r="AK13" s="12">
        <f t="shared" si="11"/>
        <v>0.053763440860215055</v>
      </c>
      <c r="AL13" s="12">
        <f t="shared" si="11"/>
        <v>0.01652892561983471</v>
      </c>
      <c r="AM13" s="12">
        <f t="shared" si="11"/>
        <v>0.001639344262295082</v>
      </c>
      <c r="AN13" s="12">
        <f aca="true" t="shared" si="12" ref="AN13:AT13">AN9/AN10</f>
        <v>0.11811023622047244</v>
      </c>
      <c r="AO13" s="12">
        <f t="shared" si="12"/>
        <v>0.05</v>
      </c>
      <c r="AP13" s="12">
        <f t="shared" si="12"/>
        <v>0.05653710247349823</v>
      </c>
      <c r="AQ13" s="12">
        <f t="shared" si="12"/>
        <v>0.03225806451612903</v>
      </c>
      <c r="AR13" s="12">
        <f t="shared" si="12"/>
        <v>0.004207573632538569</v>
      </c>
      <c r="AS13" s="12">
        <f t="shared" si="12"/>
        <v>0</v>
      </c>
      <c r="AT13" s="12">
        <f t="shared" si="12"/>
        <v>0.027810227229905414</v>
      </c>
      <c r="AU13" s="11" t="s">
        <v>37</v>
      </c>
      <c r="AV13" s="12">
        <f>AV9/AV10</f>
        <v>0.04457886418084038</v>
      </c>
      <c r="AW13" s="12">
        <f>AW9/AW10</f>
        <v>0.04563534412631183</v>
      </c>
      <c r="AX13" s="12">
        <f>AX9/AX10</f>
        <v>0.0648305253912488</v>
      </c>
    </row>
    <row r="14" spans="1:50" ht="15">
      <c r="A14" s="8">
        <v>6</v>
      </c>
      <c r="B14" s="11" t="s">
        <v>11</v>
      </c>
      <c r="C14" s="8">
        <v>163</v>
      </c>
      <c r="D14" s="8">
        <v>18</v>
      </c>
      <c r="E14" s="8">
        <v>227</v>
      </c>
      <c r="F14" s="8">
        <v>480</v>
      </c>
      <c r="G14" s="8">
        <v>611</v>
      </c>
      <c r="H14" s="8">
        <v>642</v>
      </c>
      <c r="I14" s="8">
        <v>770</v>
      </c>
      <c r="J14" s="8">
        <v>474</v>
      </c>
      <c r="K14" s="8">
        <v>707</v>
      </c>
      <c r="L14" s="8">
        <v>41</v>
      </c>
      <c r="M14" s="8">
        <v>546</v>
      </c>
      <c r="N14" s="8">
        <v>628</v>
      </c>
      <c r="O14" s="8">
        <v>960</v>
      </c>
      <c r="P14" s="8">
        <v>844</v>
      </c>
      <c r="Q14" s="8">
        <v>645</v>
      </c>
      <c r="R14" s="8">
        <v>438</v>
      </c>
      <c r="S14" s="8">
        <v>788</v>
      </c>
      <c r="T14" s="8">
        <v>987</v>
      </c>
      <c r="U14" s="8">
        <v>293</v>
      </c>
      <c r="V14" s="8">
        <v>1143</v>
      </c>
      <c r="W14" s="8">
        <v>1339</v>
      </c>
      <c r="X14" s="8">
        <v>1033</v>
      </c>
      <c r="Y14" s="8">
        <v>800</v>
      </c>
      <c r="Z14" s="8">
        <v>1012</v>
      </c>
      <c r="AA14" s="8">
        <v>604</v>
      </c>
      <c r="AB14" s="8">
        <v>429</v>
      </c>
      <c r="AC14" s="8">
        <v>983</v>
      </c>
      <c r="AD14" s="8">
        <v>751</v>
      </c>
      <c r="AE14" s="8">
        <v>969</v>
      </c>
      <c r="AF14" s="8">
        <v>1051</v>
      </c>
      <c r="AG14" s="8">
        <v>877</v>
      </c>
      <c r="AH14" s="8">
        <v>581</v>
      </c>
      <c r="AI14" s="8">
        <v>1125</v>
      </c>
      <c r="AJ14" s="8">
        <v>931</v>
      </c>
      <c r="AK14" s="8">
        <v>264</v>
      </c>
      <c r="AL14" s="8">
        <v>953</v>
      </c>
      <c r="AM14" s="8">
        <v>780</v>
      </c>
      <c r="AN14" s="8">
        <v>492</v>
      </c>
      <c r="AO14" s="8">
        <v>360</v>
      </c>
      <c r="AP14" s="8">
        <v>417</v>
      </c>
      <c r="AQ14" s="8">
        <v>490</v>
      </c>
      <c r="AR14" s="8">
        <v>587</v>
      </c>
      <c r="AS14" s="8">
        <v>255</v>
      </c>
      <c r="AT14" s="8">
        <f>SUM(C14:AS14)</f>
        <v>28488</v>
      </c>
      <c r="AU14" s="11" t="s">
        <v>11</v>
      </c>
      <c r="AV14" s="8">
        <v>203554</v>
      </c>
      <c r="AW14" s="8">
        <v>2659609</v>
      </c>
      <c r="AX14" s="8">
        <v>48542374</v>
      </c>
    </row>
    <row r="15" spans="1:50" ht="15">
      <c r="A15" s="8">
        <v>7</v>
      </c>
      <c r="B15" s="11" t="s">
        <v>12</v>
      </c>
      <c r="C15" s="8">
        <v>4</v>
      </c>
      <c r="D15" s="8">
        <v>0</v>
      </c>
      <c r="E15" s="8">
        <v>23</v>
      </c>
      <c r="F15" s="8">
        <v>3</v>
      </c>
      <c r="G15" s="8">
        <v>13</v>
      </c>
      <c r="H15" s="8">
        <v>5</v>
      </c>
      <c r="I15" s="8">
        <v>20</v>
      </c>
      <c r="J15" s="8">
        <v>3</v>
      </c>
      <c r="K15" s="8">
        <v>10</v>
      </c>
      <c r="L15" s="8">
        <v>20</v>
      </c>
      <c r="M15" s="8">
        <v>50</v>
      </c>
      <c r="N15" s="8">
        <v>61</v>
      </c>
      <c r="O15" s="8">
        <v>110</v>
      </c>
      <c r="P15" s="8">
        <v>16</v>
      </c>
      <c r="Q15" s="8">
        <v>20</v>
      </c>
      <c r="R15" s="8">
        <v>28</v>
      </c>
      <c r="S15" s="8">
        <v>7</v>
      </c>
      <c r="T15" s="8">
        <v>6</v>
      </c>
      <c r="U15" s="8">
        <v>0</v>
      </c>
      <c r="V15" s="8">
        <v>40</v>
      </c>
      <c r="W15" s="8">
        <v>6</v>
      </c>
      <c r="X15" s="8">
        <v>2</v>
      </c>
      <c r="Y15" s="8">
        <v>8</v>
      </c>
      <c r="Z15" s="8">
        <v>4</v>
      </c>
      <c r="AA15" s="8">
        <v>4</v>
      </c>
      <c r="AB15" s="8">
        <v>25</v>
      </c>
      <c r="AC15" s="8">
        <v>1</v>
      </c>
      <c r="AD15" s="8">
        <v>2</v>
      </c>
      <c r="AE15" s="8">
        <v>53</v>
      </c>
      <c r="AF15" s="8">
        <v>6</v>
      </c>
      <c r="AG15" s="8">
        <v>5</v>
      </c>
      <c r="AH15" s="8">
        <v>4</v>
      </c>
      <c r="AI15" s="8">
        <v>43</v>
      </c>
      <c r="AJ15" s="8">
        <v>3</v>
      </c>
      <c r="AK15" s="8">
        <v>10</v>
      </c>
      <c r="AL15" s="8">
        <v>14</v>
      </c>
      <c r="AM15" s="8">
        <v>2</v>
      </c>
      <c r="AN15" s="8">
        <v>60</v>
      </c>
      <c r="AO15" s="8">
        <v>17</v>
      </c>
      <c r="AP15" s="8">
        <v>16</v>
      </c>
      <c r="AQ15" s="8">
        <v>10</v>
      </c>
      <c r="AR15" s="8">
        <v>3</v>
      </c>
      <c r="AS15" s="8">
        <v>0</v>
      </c>
      <c r="AT15" s="8">
        <f>SUM(C15:AS15)</f>
        <v>737</v>
      </c>
      <c r="AU15" s="11" t="s">
        <v>12</v>
      </c>
      <c r="AV15" s="8">
        <v>8968</v>
      </c>
      <c r="AW15" s="8">
        <v>98693</v>
      </c>
      <c r="AX15" s="8">
        <v>3524522</v>
      </c>
    </row>
    <row r="16" spans="1:50" ht="15">
      <c r="A16" s="8">
        <v>8</v>
      </c>
      <c r="B16" s="11" t="s">
        <v>13</v>
      </c>
      <c r="C16" s="8">
        <v>133</v>
      </c>
      <c r="D16" s="8">
        <v>167</v>
      </c>
      <c r="E16" s="8">
        <v>450</v>
      </c>
      <c r="F16" s="8">
        <v>417</v>
      </c>
      <c r="G16" s="8">
        <v>575</v>
      </c>
      <c r="H16" s="8">
        <v>653</v>
      </c>
      <c r="I16" s="8">
        <v>493</v>
      </c>
      <c r="J16" s="8">
        <v>323</v>
      </c>
      <c r="K16" s="8">
        <v>782</v>
      </c>
      <c r="L16" s="8">
        <v>79</v>
      </c>
      <c r="M16" s="8">
        <v>904</v>
      </c>
      <c r="N16" s="8">
        <v>610</v>
      </c>
      <c r="O16" s="8">
        <v>730</v>
      </c>
      <c r="P16" s="8">
        <v>834</v>
      </c>
      <c r="Q16" s="8">
        <v>535</v>
      </c>
      <c r="R16" s="8">
        <v>634</v>
      </c>
      <c r="S16" s="8">
        <v>805</v>
      </c>
      <c r="T16" s="8">
        <v>907</v>
      </c>
      <c r="U16" s="8">
        <v>357</v>
      </c>
      <c r="V16" s="8">
        <v>816</v>
      </c>
      <c r="W16" s="8">
        <v>652</v>
      </c>
      <c r="X16" s="8">
        <v>663</v>
      </c>
      <c r="Y16" s="8">
        <v>492</v>
      </c>
      <c r="Z16" s="8">
        <v>1184</v>
      </c>
      <c r="AA16" s="8">
        <v>691</v>
      </c>
      <c r="AB16" s="8">
        <v>537</v>
      </c>
      <c r="AC16" s="8">
        <v>816</v>
      </c>
      <c r="AD16" s="8">
        <v>843</v>
      </c>
      <c r="AE16" s="8">
        <v>778</v>
      </c>
      <c r="AF16" s="8">
        <v>642</v>
      </c>
      <c r="AG16" s="8">
        <v>618</v>
      </c>
      <c r="AH16" s="8">
        <v>314</v>
      </c>
      <c r="AI16" s="8">
        <v>932</v>
      </c>
      <c r="AJ16" s="8">
        <v>866</v>
      </c>
      <c r="AK16" s="8">
        <v>176</v>
      </c>
      <c r="AL16" s="8">
        <v>833</v>
      </c>
      <c r="AM16" s="8">
        <v>1218</v>
      </c>
      <c r="AN16" s="8">
        <v>448</v>
      </c>
      <c r="AO16" s="8">
        <v>323</v>
      </c>
      <c r="AP16" s="8">
        <v>256</v>
      </c>
      <c r="AQ16" s="8">
        <v>299</v>
      </c>
      <c r="AR16" s="8">
        <v>710</v>
      </c>
      <c r="AS16" s="8">
        <v>244</v>
      </c>
      <c r="AT16" s="8">
        <f>SUM(C16:AS16)</f>
        <v>25739</v>
      </c>
      <c r="AU16" s="11" t="s">
        <v>13</v>
      </c>
      <c r="AV16" s="8">
        <v>191087</v>
      </c>
      <c r="AW16" s="8">
        <v>2052724</v>
      </c>
      <c r="AX16" s="8">
        <v>49107327</v>
      </c>
    </row>
    <row r="17" spans="1:50" ht="15">
      <c r="A17" s="8" t="s">
        <v>17</v>
      </c>
      <c r="B17" s="11" t="s">
        <v>16</v>
      </c>
      <c r="C17" s="8">
        <f aca="true" t="shared" si="13" ref="C17:AT17">SUM(C15:C16)</f>
        <v>137</v>
      </c>
      <c r="D17" s="8">
        <f t="shared" si="13"/>
        <v>167</v>
      </c>
      <c r="E17" s="8">
        <f t="shared" si="13"/>
        <v>473</v>
      </c>
      <c r="F17" s="8">
        <f t="shared" si="13"/>
        <v>420</v>
      </c>
      <c r="G17" s="8">
        <f t="shared" si="13"/>
        <v>588</v>
      </c>
      <c r="H17" s="8">
        <f t="shared" si="13"/>
        <v>658</v>
      </c>
      <c r="I17" s="8">
        <f t="shared" si="13"/>
        <v>513</v>
      </c>
      <c r="J17" s="8">
        <f t="shared" si="13"/>
        <v>326</v>
      </c>
      <c r="K17" s="8">
        <f t="shared" si="13"/>
        <v>792</v>
      </c>
      <c r="L17" s="8">
        <f t="shared" si="13"/>
        <v>99</v>
      </c>
      <c r="M17" s="8">
        <f t="shared" si="13"/>
        <v>954</v>
      </c>
      <c r="N17" s="8">
        <f t="shared" si="13"/>
        <v>671</v>
      </c>
      <c r="O17" s="8">
        <f t="shared" si="13"/>
        <v>840</v>
      </c>
      <c r="P17" s="8">
        <f t="shared" si="13"/>
        <v>850</v>
      </c>
      <c r="Q17" s="8">
        <f t="shared" si="13"/>
        <v>555</v>
      </c>
      <c r="R17" s="8">
        <f t="shared" si="13"/>
        <v>662</v>
      </c>
      <c r="S17" s="8">
        <f t="shared" si="13"/>
        <v>812</v>
      </c>
      <c r="T17" s="8">
        <f t="shared" si="13"/>
        <v>913</v>
      </c>
      <c r="U17" s="8">
        <f t="shared" si="13"/>
        <v>357</v>
      </c>
      <c r="V17" s="8">
        <f t="shared" si="13"/>
        <v>856</v>
      </c>
      <c r="W17" s="8">
        <f t="shared" si="13"/>
        <v>658</v>
      </c>
      <c r="X17" s="8">
        <f t="shared" si="13"/>
        <v>665</v>
      </c>
      <c r="Y17" s="8">
        <f t="shared" si="13"/>
        <v>500</v>
      </c>
      <c r="Z17" s="8">
        <f t="shared" si="13"/>
        <v>1188</v>
      </c>
      <c r="AA17" s="8">
        <f t="shared" si="13"/>
        <v>695</v>
      </c>
      <c r="AB17" s="8">
        <f t="shared" si="13"/>
        <v>562</v>
      </c>
      <c r="AC17" s="8">
        <f t="shared" si="13"/>
        <v>817</v>
      </c>
      <c r="AD17" s="8">
        <f t="shared" si="13"/>
        <v>845</v>
      </c>
      <c r="AE17" s="8">
        <f t="shared" si="13"/>
        <v>831</v>
      </c>
      <c r="AF17" s="8">
        <f t="shared" si="13"/>
        <v>648</v>
      </c>
      <c r="AG17" s="8">
        <f t="shared" si="13"/>
        <v>623</v>
      </c>
      <c r="AH17" s="8">
        <f t="shared" si="13"/>
        <v>318</v>
      </c>
      <c r="AI17" s="8">
        <f t="shared" si="13"/>
        <v>975</v>
      </c>
      <c r="AJ17" s="8">
        <f t="shared" si="13"/>
        <v>869</v>
      </c>
      <c r="AK17" s="8">
        <f t="shared" si="13"/>
        <v>186</v>
      </c>
      <c r="AL17" s="8">
        <f t="shared" si="13"/>
        <v>847</v>
      </c>
      <c r="AM17" s="8">
        <f t="shared" si="13"/>
        <v>1220</v>
      </c>
      <c r="AN17" s="8">
        <f t="shared" si="13"/>
        <v>508</v>
      </c>
      <c r="AO17" s="8">
        <f t="shared" si="13"/>
        <v>340</v>
      </c>
      <c r="AP17" s="8">
        <f t="shared" si="13"/>
        <v>272</v>
      </c>
      <c r="AQ17" s="8">
        <f>SUM(AQ15:AQ16)</f>
        <v>309</v>
      </c>
      <c r="AR17" s="8">
        <f>SUM(AR15:AR16)</f>
        <v>713</v>
      </c>
      <c r="AS17" s="8">
        <f>SUM(AS15:AS16)</f>
        <v>244</v>
      </c>
      <c r="AT17" s="8">
        <f t="shared" si="13"/>
        <v>26476</v>
      </c>
      <c r="AU17" s="11" t="s">
        <v>16</v>
      </c>
      <c r="AV17" s="8">
        <f>SUM(AV15:AV16)</f>
        <v>200055</v>
      </c>
      <c r="AW17" s="8">
        <f>SUM(AW15:AW16)</f>
        <v>2151417</v>
      </c>
      <c r="AX17" s="8">
        <f>SUM(AX15:AX16)</f>
        <v>52631849</v>
      </c>
    </row>
    <row r="18" spans="1:50" ht="15">
      <c r="A18" s="8" t="s">
        <v>125</v>
      </c>
      <c r="B18" s="11" t="s">
        <v>126</v>
      </c>
      <c r="C18" s="13">
        <f>C17/C4</f>
        <v>0.39255014326647564</v>
      </c>
      <c r="D18" s="13">
        <f aca="true" t="shared" si="14" ref="D18:AT18">D17/D4</f>
        <v>0.8652849740932642</v>
      </c>
      <c r="E18" s="13">
        <f t="shared" si="14"/>
        <v>0.4841351074718526</v>
      </c>
      <c r="F18" s="13">
        <f t="shared" si="14"/>
        <v>0.35502958579881655</v>
      </c>
      <c r="G18" s="13">
        <f t="shared" si="14"/>
        <v>0.3972972972972973</v>
      </c>
      <c r="H18" s="13">
        <f t="shared" si="14"/>
        <v>0.3832265579499126</v>
      </c>
      <c r="I18" s="13">
        <f t="shared" si="14"/>
        <v>0.29482758620689653</v>
      </c>
      <c r="J18" s="13">
        <f t="shared" si="14"/>
        <v>0.3453389830508475</v>
      </c>
      <c r="K18" s="13">
        <f t="shared" si="14"/>
        <v>0.39899244332493705</v>
      </c>
      <c r="L18" s="13">
        <f t="shared" si="14"/>
        <v>0.5857988165680473</v>
      </c>
      <c r="M18" s="13">
        <f t="shared" si="14"/>
        <v>0.49074074074074076</v>
      </c>
      <c r="N18" s="13">
        <f t="shared" si="14"/>
        <v>0.40155595451825254</v>
      </c>
      <c r="O18" s="13">
        <f t="shared" si="14"/>
        <v>0.3812982296867907</v>
      </c>
      <c r="P18" s="13">
        <f t="shared" si="14"/>
        <v>0.3988737681839512</v>
      </c>
      <c r="Q18" s="13">
        <f t="shared" si="14"/>
        <v>0.37550744248985113</v>
      </c>
      <c r="R18" s="13">
        <f t="shared" si="14"/>
        <v>0.4590846047156727</v>
      </c>
      <c r="S18" s="13">
        <f t="shared" si="14"/>
        <v>0.4074259909683894</v>
      </c>
      <c r="T18" s="13">
        <f t="shared" si="14"/>
        <v>0.371742671009772</v>
      </c>
      <c r="U18" s="13">
        <f t="shared" si="14"/>
        <v>0.4423791821561338</v>
      </c>
      <c r="V18" s="13">
        <f t="shared" si="14"/>
        <v>0.3454398708635997</v>
      </c>
      <c r="W18" s="13">
        <f t="shared" si="14"/>
        <v>0.27450980392156865</v>
      </c>
      <c r="X18" s="13">
        <f t="shared" si="14"/>
        <v>0.31353135313531355</v>
      </c>
      <c r="Y18" s="13">
        <f t="shared" si="14"/>
        <v>0.3215434083601286</v>
      </c>
      <c r="Z18" s="13">
        <f t="shared" si="14"/>
        <v>0.4469525959367946</v>
      </c>
      <c r="AA18" s="13">
        <f t="shared" si="14"/>
        <v>0.39177001127395716</v>
      </c>
      <c r="AB18" s="13">
        <f t="shared" si="14"/>
        <v>0.4222389181066867</v>
      </c>
      <c r="AC18" s="13">
        <f t="shared" si="14"/>
        <v>0.3634341637010676</v>
      </c>
      <c r="AD18" s="13">
        <f t="shared" si="14"/>
        <v>0.42123629112662014</v>
      </c>
      <c r="AE18" s="13">
        <f t="shared" si="14"/>
        <v>0.3850787766450417</v>
      </c>
      <c r="AF18" s="13">
        <f t="shared" si="14"/>
        <v>0.31064237775647174</v>
      </c>
      <c r="AG18" s="13">
        <f t="shared" si="14"/>
        <v>0.3344068706387547</v>
      </c>
      <c r="AH18" s="13">
        <f t="shared" si="14"/>
        <v>0.2980318650421743</v>
      </c>
      <c r="AI18" s="13">
        <f t="shared" si="14"/>
        <v>0.3867512891709639</v>
      </c>
      <c r="AJ18" s="13">
        <f t="shared" si="14"/>
        <v>0.3828193832599119</v>
      </c>
      <c r="AK18" s="13">
        <f t="shared" si="14"/>
        <v>0.32460732984293195</v>
      </c>
      <c r="AL18" s="13">
        <f t="shared" si="14"/>
        <v>0.39322191272052</v>
      </c>
      <c r="AM18" s="13">
        <f t="shared" si="14"/>
        <v>0.4485294117647059</v>
      </c>
      <c r="AN18" s="13">
        <f t="shared" si="14"/>
        <v>0.41133603238866395</v>
      </c>
      <c r="AO18" s="13">
        <f t="shared" si="14"/>
        <v>0.3655913978494624</v>
      </c>
      <c r="AP18" s="13">
        <f t="shared" si="14"/>
        <v>0.35742444152431013</v>
      </c>
      <c r="AQ18" s="13">
        <f t="shared" si="14"/>
        <v>0.34105960264900664</v>
      </c>
      <c r="AR18" s="13">
        <f t="shared" si="14"/>
        <v>0.4025974025974026</v>
      </c>
      <c r="AS18" s="13">
        <f t="shared" si="14"/>
        <v>0.34560906515580736</v>
      </c>
      <c r="AT18" s="13">
        <f t="shared" si="14"/>
        <v>0.3828722650431664</v>
      </c>
      <c r="AU18" s="11" t="s">
        <v>126</v>
      </c>
      <c r="AV18" s="13">
        <f>AV17/AV4</f>
        <v>0.3874744579270005</v>
      </c>
      <c r="AW18" s="13">
        <f>AW17/AW4</f>
        <v>0.38082753661900254</v>
      </c>
      <c r="AX18" s="13">
        <f>AX17/AX4</f>
        <v>0.478205298506649</v>
      </c>
    </row>
    <row r="19" spans="1:50" ht="15">
      <c r="A19" s="104" t="s">
        <v>165</v>
      </c>
      <c r="B19" s="58" t="s">
        <v>172</v>
      </c>
      <c r="C19" s="8">
        <f>C8-C16</f>
        <v>0</v>
      </c>
      <c r="D19" s="8">
        <f aca="true" t="shared" si="15" ref="D19:AX19">D8-D16</f>
        <v>0</v>
      </c>
      <c r="E19" s="8">
        <f t="shared" si="15"/>
        <v>0</v>
      </c>
      <c r="F19" s="8">
        <f t="shared" si="15"/>
        <v>0</v>
      </c>
      <c r="G19" s="8">
        <f t="shared" si="15"/>
        <v>1</v>
      </c>
      <c r="H19" s="8">
        <f t="shared" si="15"/>
        <v>0</v>
      </c>
      <c r="I19" s="139">
        <f t="shared" si="15"/>
        <v>17</v>
      </c>
      <c r="J19" s="8">
        <f t="shared" si="15"/>
        <v>0</v>
      </c>
      <c r="K19" s="8">
        <f t="shared" si="15"/>
        <v>1</v>
      </c>
      <c r="L19" s="8">
        <f t="shared" si="15"/>
        <v>0</v>
      </c>
      <c r="M19" s="8">
        <f t="shared" si="15"/>
        <v>0</v>
      </c>
      <c r="N19" s="8">
        <f t="shared" si="15"/>
        <v>0</v>
      </c>
      <c r="O19" s="8">
        <f t="shared" si="15"/>
        <v>0</v>
      </c>
      <c r="P19" s="8">
        <f t="shared" si="15"/>
        <v>6</v>
      </c>
      <c r="Q19" s="8">
        <f t="shared" si="15"/>
        <v>0</v>
      </c>
      <c r="R19" s="8">
        <f t="shared" si="15"/>
        <v>0</v>
      </c>
      <c r="S19" s="8">
        <f t="shared" si="15"/>
        <v>0</v>
      </c>
      <c r="T19" s="8">
        <f t="shared" si="15"/>
        <v>0</v>
      </c>
      <c r="U19" s="8">
        <f t="shared" si="15"/>
        <v>0</v>
      </c>
      <c r="V19" s="8">
        <f t="shared" si="15"/>
        <v>1</v>
      </c>
      <c r="W19" s="8">
        <f t="shared" si="15"/>
        <v>3</v>
      </c>
      <c r="X19" s="8">
        <f t="shared" si="15"/>
        <v>2</v>
      </c>
      <c r="Y19" s="8">
        <f t="shared" si="15"/>
        <v>0</v>
      </c>
      <c r="Z19" s="8">
        <f t="shared" si="15"/>
        <v>0</v>
      </c>
      <c r="AA19" s="8">
        <f t="shared" si="15"/>
        <v>1</v>
      </c>
      <c r="AB19" s="8">
        <f t="shared" si="15"/>
        <v>9</v>
      </c>
      <c r="AC19" s="8">
        <f t="shared" si="15"/>
        <v>0</v>
      </c>
      <c r="AD19" s="8">
        <f t="shared" si="15"/>
        <v>4</v>
      </c>
      <c r="AE19" s="8">
        <f t="shared" si="15"/>
        <v>0</v>
      </c>
      <c r="AF19" s="8">
        <f t="shared" si="15"/>
        <v>1</v>
      </c>
      <c r="AG19" s="8">
        <f t="shared" si="15"/>
        <v>0</v>
      </c>
      <c r="AH19" s="8">
        <f t="shared" si="15"/>
        <v>1</v>
      </c>
      <c r="AI19" s="8">
        <f t="shared" si="15"/>
        <v>0</v>
      </c>
      <c r="AJ19" s="8">
        <f t="shared" si="15"/>
        <v>0</v>
      </c>
      <c r="AK19" s="8">
        <f t="shared" si="15"/>
        <v>0</v>
      </c>
      <c r="AL19" s="8">
        <f t="shared" si="15"/>
        <v>0</v>
      </c>
      <c r="AM19" s="8">
        <f t="shared" si="15"/>
        <v>0</v>
      </c>
      <c r="AN19" s="8">
        <f t="shared" si="15"/>
        <v>0</v>
      </c>
      <c r="AO19" s="8">
        <f t="shared" si="15"/>
        <v>0</v>
      </c>
      <c r="AP19" s="8">
        <f t="shared" si="15"/>
        <v>11</v>
      </c>
      <c r="AQ19" s="8">
        <f t="shared" si="15"/>
        <v>1</v>
      </c>
      <c r="AR19" s="8">
        <f t="shared" si="15"/>
        <v>0</v>
      </c>
      <c r="AS19" s="8">
        <f t="shared" si="15"/>
        <v>1</v>
      </c>
      <c r="AT19" s="8">
        <f t="shared" si="15"/>
        <v>60</v>
      </c>
      <c r="AU19" s="58" t="s">
        <v>172</v>
      </c>
      <c r="AV19" s="8">
        <f t="shared" si="15"/>
        <v>1138</v>
      </c>
      <c r="AW19" s="8">
        <f>AW10-AW17</f>
        <v>8444</v>
      </c>
      <c r="AX19" s="8">
        <f t="shared" si="15"/>
        <v>67164</v>
      </c>
    </row>
    <row r="20" spans="1:50" ht="15">
      <c r="A20" s="8"/>
      <c r="B20" s="11" t="s">
        <v>39</v>
      </c>
      <c r="C20" s="13">
        <f>C19/C8</f>
        <v>0</v>
      </c>
      <c r="D20" s="13">
        <f aca="true" t="shared" si="16" ref="D20:AT20">D19/D8</f>
        <v>0</v>
      </c>
      <c r="E20" s="13">
        <f t="shared" si="16"/>
        <v>0</v>
      </c>
      <c r="F20" s="13">
        <f t="shared" si="16"/>
        <v>0</v>
      </c>
      <c r="G20" s="13">
        <f t="shared" si="16"/>
        <v>0.001736111111111111</v>
      </c>
      <c r="H20" s="13">
        <f t="shared" si="16"/>
        <v>0</v>
      </c>
      <c r="I20" s="13">
        <f t="shared" si="16"/>
        <v>0.03333333333333333</v>
      </c>
      <c r="J20" s="13">
        <f t="shared" si="16"/>
        <v>0</v>
      </c>
      <c r="K20" s="13">
        <f t="shared" si="16"/>
        <v>0.001277139208173691</v>
      </c>
      <c r="L20" s="13">
        <f t="shared" si="16"/>
        <v>0</v>
      </c>
      <c r="M20" s="13">
        <f t="shared" si="16"/>
        <v>0</v>
      </c>
      <c r="N20" s="13">
        <f t="shared" si="16"/>
        <v>0</v>
      </c>
      <c r="O20" s="13">
        <f t="shared" si="16"/>
        <v>0</v>
      </c>
      <c r="P20" s="13">
        <f t="shared" si="16"/>
        <v>0.007142857142857143</v>
      </c>
      <c r="Q20" s="13">
        <f t="shared" si="16"/>
        <v>0</v>
      </c>
      <c r="R20" s="13">
        <f t="shared" si="16"/>
        <v>0</v>
      </c>
      <c r="S20" s="13">
        <f t="shared" si="16"/>
        <v>0</v>
      </c>
      <c r="T20" s="13">
        <f t="shared" si="16"/>
        <v>0</v>
      </c>
      <c r="U20" s="13">
        <f t="shared" si="16"/>
        <v>0</v>
      </c>
      <c r="V20" s="13">
        <f t="shared" si="16"/>
        <v>0.0012239902080783353</v>
      </c>
      <c r="W20" s="13">
        <f t="shared" si="16"/>
        <v>0.004580152671755725</v>
      </c>
      <c r="X20" s="13">
        <f t="shared" si="16"/>
        <v>0.0030075187969924814</v>
      </c>
      <c r="Y20" s="13">
        <f t="shared" si="16"/>
        <v>0</v>
      </c>
      <c r="Z20" s="13">
        <f t="shared" si="16"/>
        <v>0</v>
      </c>
      <c r="AA20" s="13">
        <f t="shared" si="16"/>
        <v>0.001445086705202312</v>
      </c>
      <c r="AB20" s="13">
        <f t="shared" si="16"/>
        <v>0.016483516483516484</v>
      </c>
      <c r="AC20" s="13">
        <f t="shared" si="16"/>
        <v>0</v>
      </c>
      <c r="AD20" s="13">
        <f t="shared" si="16"/>
        <v>0.004722550177095631</v>
      </c>
      <c r="AE20" s="13">
        <f t="shared" si="16"/>
        <v>0</v>
      </c>
      <c r="AF20" s="13">
        <f t="shared" si="16"/>
        <v>0.0015552099533437014</v>
      </c>
      <c r="AG20" s="13">
        <f t="shared" si="16"/>
        <v>0</v>
      </c>
      <c r="AH20" s="13">
        <f t="shared" si="16"/>
        <v>0.0031746031746031746</v>
      </c>
      <c r="AI20" s="13">
        <f t="shared" si="16"/>
        <v>0</v>
      </c>
      <c r="AJ20" s="13">
        <f t="shared" si="16"/>
        <v>0</v>
      </c>
      <c r="AK20" s="13">
        <f t="shared" si="16"/>
        <v>0</v>
      </c>
      <c r="AL20" s="13">
        <f t="shared" si="16"/>
        <v>0</v>
      </c>
      <c r="AM20" s="13">
        <f t="shared" si="16"/>
        <v>0</v>
      </c>
      <c r="AN20" s="13">
        <f t="shared" si="16"/>
        <v>0</v>
      </c>
      <c r="AO20" s="13">
        <f t="shared" si="16"/>
        <v>0</v>
      </c>
      <c r="AP20" s="13">
        <f t="shared" si="16"/>
        <v>0.04119850187265917</v>
      </c>
      <c r="AQ20" s="13">
        <f t="shared" si="16"/>
        <v>0.0033333333333333335</v>
      </c>
      <c r="AR20" s="13">
        <f t="shared" si="16"/>
        <v>0</v>
      </c>
      <c r="AS20" s="13">
        <f t="shared" si="16"/>
        <v>0.004081632653061225</v>
      </c>
      <c r="AT20" s="13">
        <f t="shared" si="16"/>
        <v>0.0023256715376564984</v>
      </c>
      <c r="AU20" s="11" t="s">
        <v>39</v>
      </c>
      <c r="AV20" s="13">
        <f>AV19/AV8</f>
        <v>0.005920145662634933</v>
      </c>
      <c r="AW20" s="13">
        <f>AW19/AW10</f>
        <v>0.0039095108435218745</v>
      </c>
      <c r="AX20" s="13">
        <f>AX19/AX8</f>
        <v>0.0013658301008138548</v>
      </c>
    </row>
    <row r="21" spans="1:51" ht="15">
      <c r="A21" s="104" t="s">
        <v>171</v>
      </c>
      <c r="B21" s="58" t="s">
        <v>173</v>
      </c>
      <c r="C21" s="37">
        <f>C9-C15</f>
        <v>0</v>
      </c>
      <c r="D21" s="37">
        <f aca="true" t="shared" si="17" ref="D21:AS21">D9-D15</f>
        <v>0</v>
      </c>
      <c r="E21" s="37">
        <f t="shared" si="17"/>
        <v>0</v>
      </c>
      <c r="F21" s="37">
        <f t="shared" si="17"/>
        <v>0</v>
      </c>
      <c r="G21" s="37">
        <f t="shared" si="17"/>
        <v>0</v>
      </c>
      <c r="H21" s="37">
        <f t="shared" si="17"/>
        <v>0</v>
      </c>
      <c r="I21" s="37">
        <f t="shared" si="17"/>
        <v>0</v>
      </c>
      <c r="J21" s="37">
        <f t="shared" si="17"/>
        <v>0</v>
      </c>
      <c r="K21" s="37">
        <f t="shared" si="17"/>
        <v>0</v>
      </c>
      <c r="L21" s="37">
        <f t="shared" si="17"/>
        <v>0</v>
      </c>
      <c r="M21" s="37">
        <f t="shared" si="17"/>
        <v>0</v>
      </c>
      <c r="N21" s="37">
        <f t="shared" si="17"/>
        <v>1</v>
      </c>
      <c r="O21" s="37">
        <f t="shared" si="17"/>
        <v>0</v>
      </c>
      <c r="P21" s="37">
        <f t="shared" si="17"/>
        <v>0</v>
      </c>
      <c r="Q21" s="37">
        <f t="shared" si="17"/>
        <v>0</v>
      </c>
      <c r="R21" s="37">
        <f t="shared" si="17"/>
        <v>0</v>
      </c>
      <c r="S21" s="37">
        <f t="shared" si="17"/>
        <v>0</v>
      </c>
      <c r="T21" s="37">
        <f t="shared" si="17"/>
        <v>0</v>
      </c>
      <c r="U21" s="37">
        <f t="shared" si="17"/>
        <v>0</v>
      </c>
      <c r="V21" s="37">
        <f t="shared" si="17"/>
        <v>0</v>
      </c>
      <c r="W21" s="37">
        <f t="shared" si="17"/>
        <v>0</v>
      </c>
      <c r="X21" s="37">
        <f t="shared" si="17"/>
        <v>0</v>
      </c>
      <c r="Y21" s="37">
        <f t="shared" si="17"/>
        <v>0</v>
      </c>
      <c r="Z21" s="37">
        <f t="shared" si="17"/>
        <v>0</v>
      </c>
      <c r="AA21" s="37">
        <f t="shared" si="17"/>
        <v>0</v>
      </c>
      <c r="AB21" s="37">
        <f t="shared" si="17"/>
        <v>0</v>
      </c>
      <c r="AC21" s="37">
        <f>AC9-AC15</f>
        <v>0</v>
      </c>
      <c r="AD21" s="37">
        <f t="shared" si="17"/>
        <v>0</v>
      </c>
      <c r="AE21" s="37">
        <f t="shared" si="17"/>
        <v>0</v>
      </c>
      <c r="AF21" s="37">
        <f t="shared" si="17"/>
        <v>0</v>
      </c>
      <c r="AG21" s="37">
        <f t="shared" si="17"/>
        <v>0</v>
      </c>
      <c r="AH21" s="37">
        <f t="shared" si="17"/>
        <v>0</v>
      </c>
      <c r="AI21" s="37">
        <f t="shared" si="17"/>
        <v>0</v>
      </c>
      <c r="AJ21" s="37">
        <f t="shared" si="17"/>
        <v>0</v>
      </c>
      <c r="AK21" s="37">
        <f t="shared" si="17"/>
        <v>0</v>
      </c>
      <c r="AL21" s="37">
        <f t="shared" si="17"/>
        <v>0</v>
      </c>
      <c r="AM21" s="37">
        <f t="shared" si="17"/>
        <v>0</v>
      </c>
      <c r="AN21" s="37">
        <f t="shared" si="17"/>
        <v>0</v>
      </c>
      <c r="AO21" s="37">
        <f t="shared" si="17"/>
        <v>0</v>
      </c>
      <c r="AP21" s="37">
        <f t="shared" si="17"/>
        <v>0</v>
      </c>
      <c r="AQ21" s="37">
        <f t="shared" si="17"/>
        <v>0</v>
      </c>
      <c r="AR21" s="37">
        <f t="shared" si="17"/>
        <v>0</v>
      </c>
      <c r="AS21" s="37">
        <f t="shared" si="17"/>
        <v>0</v>
      </c>
      <c r="AT21" s="8">
        <f>SUM(C21:AS21)</f>
        <v>1</v>
      </c>
      <c r="AU21" s="58" t="s">
        <v>173</v>
      </c>
      <c r="AV21" s="37">
        <f>AV9-AV15</f>
        <v>1</v>
      </c>
      <c r="AW21" s="37">
        <f>AW7+AW9-AW15</f>
        <v>91</v>
      </c>
      <c r="AX21" s="37">
        <f>AX7+AX9-AX15</f>
        <v>1979</v>
      </c>
      <c r="AY21" s="8" t="s">
        <v>174</v>
      </c>
    </row>
    <row r="22" spans="1:50" ht="15">
      <c r="A22" s="8">
        <v>9</v>
      </c>
      <c r="B22" s="11" t="s">
        <v>14</v>
      </c>
      <c r="C22" s="8">
        <v>1</v>
      </c>
      <c r="D22" s="8">
        <v>0</v>
      </c>
      <c r="E22" s="8">
        <v>8</v>
      </c>
      <c r="F22" s="8">
        <v>16</v>
      </c>
      <c r="G22" s="8">
        <v>15</v>
      </c>
      <c r="H22" s="8">
        <v>15</v>
      </c>
      <c r="I22" s="8">
        <v>9</v>
      </c>
      <c r="J22" s="8">
        <v>10</v>
      </c>
      <c r="K22" s="8">
        <v>11</v>
      </c>
      <c r="L22" s="8">
        <v>2</v>
      </c>
      <c r="M22" s="8">
        <v>0</v>
      </c>
      <c r="N22" s="8">
        <v>13</v>
      </c>
      <c r="O22" s="8">
        <v>45</v>
      </c>
      <c r="P22" s="8">
        <v>67</v>
      </c>
      <c r="Q22" s="8">
        <v>17</v>
      </c>
      <c r="R22" s="8">
        <v>8</v>
      </c>
      <c r="S22" s="8">
        <v>8</v>
      </c>
      <c r="T22" s="8">
        <v>20</v>
      </c>
      <c r="U22" s="8">
        <v>3</v>
      </c>
      <c r="V22" s="8">
        <v>10</v>
      </c>
      <c r="W22" s="8">
        <v>39</v>
      </c>
      <c r="X22" s="8">
        <v>13</v>
      </c>
      <c r="Y22" s="8">
        <v>4</v>
      </c>
      <c r="Z22" s="8">
        <v>14</v>
      </c>
      <c r="AA22" s="8">
        <v>10</v>
      </c>
      <c r="AB22" s="8">
        <v>8</v>
      </c>
      <c r="AC22" s="8">
        <v>10</v>
      </c>
      <c r="AD22" s="8">
        <v>12</v>
      </c>
      <c r="AE22" s="8">
        <v>8</v>
      </c>
      <c r="AF22" s="8">
        <v>22</v>
      </c>
      <c r="AG22" s="8">
        <v>6</v>
      </c>
      <c r="AH22" s="8">
        <v>8</v>
      </c>
      <c r="AI22" s="8">
        <v>5</v>
      </c>
      <c r="AJ22" s="8">
        <v>15</v>
      </c>
      <c r="AK22" s="8">
        <v>6</v>
      </c>
      <c r="AL22" s="8">
        <v>12</v>
      </c>
      <c r="AM22" s="8">
        <v>30</v>
      </c>
      <c r="AN22" s="8">
        <v>1</v>
      </c>
      <c r="AO22" s="8">
        <v>9</v>
      </c>
      <c r="AP22" s="8">
        <v>5</v>
      </c>
      <c r="AQ22" s="8">
        <v>4</v>
      </c>
      <c r="AR22" s="8">
        <v>8</v>
      </c>
      <c r="AS22" s="8">
        <v>2</v>
      </c>
      <c r="AT22" s="8">
        <f>SUM(C22:AS22)</f>
        <v>529</v>
      </c>
      <c r="AU22" s="11" t="s">
        <v>14</v>
      </c>
      <c r="AV22" s="8">
        <v>4983</v>
      </c>
      <c r="AW22" s="8">
        <v>59342</v>
      </c>
      <c r="AX22" s="8">
        <v>982596</v>
      </c>
    </row>
    <row r="23" spans="1:50" ht="15">
      <c r="A23" s="8">
        <v>10</v>
      </c>
      <c r="B23" s="11" t="s">
        <v>15</v>
      </c>
      <c r="C23" s="8">
        <v>136</v>
      </c>
      <c r="D23" s="8">
        <v>167</v>
      </c>
      <c r="E23" s="8">
        <v>465</v>
      </c>
      <c r="F23" s="8">
        <v>404</v>
      </c>
      <c r="G23" s="8">
        <v>573</v>
      </c>
      <c r="H23" s="8">
        <v>643</v>
      </c>
      <c r="I23" s="8">
        <v>504</v>
      </c>
      <c r="J23" s="8">
        <v>316</v>
      </c>
      <c r="K23" s="8">
        <v>781</v>
      </c>
      <c r="L23" s="8">
        <v>97</v>
      </c>
      <c r="M23" s="8">
        <v>954</v>
      </c>
      <c r="N23" s="8">
        <v>658</v>
      </c>
      <c r="O23" s="8">
        <v>795</v>
      </c>
      <c r="P23" s="8">
        <v>783</v>
      </c>
      <c r="Q23" s="8">
        <v>538</v>
      </c>
      <c r="R23" s="8">
        <v>654</v>
      </c>
      <c r="S23" s="8">
        <v>804</v>
      </c>
      <c r="T23" s="8">
        <v>893</v>
      </c>
      <c r="U23" s="8">
        <v>354</v>
      </c>
      <c r="V23" s="8">
        <v>846</v>
      </c>
      <c r="W23" s="8">
        <v>619</v>
      </c>
      <c r="X23" s="8">
        <v>652</v>
      </c>
      <c r="Y23" s="8">
        <v>496</v>
      </c>
      <c r="Z23" s="8">
        <v>1174</v>
      </c>
      <c r="AA23" s="8">
        <v>685</v>
      </c>
      <c r="AB23" s="8">
        <v>554</v>
      </c>
      <c r="AC23" s="8">
        <v>807</v>
      </c>
      <c r="AD23" s="8">
        <v>833</v>
      </c>
      <c r="AE23" s="8">
        <v>823</v>
      </c>
      <c r="AF23" s="8">
        <v>626</v>
      </c>
      <c r="AG23" s="8">
        <v>617</v>
      </c>
      <c r="AH23" s="8">
        <v>310</v>
      </c>
      <c r="AI23" s="8">
        <v>970</v>
      </c>
      <c r="AJ23" s="8">
        <v>854</v>
      </c>
      <c r="AK23" s="8">
        <v>180</v>
      </c>
      <c r="AL23" s="8">
        <v>835</v>
      </c>
      <c r="AM23" s="8">
        <v>1190</v>
      </c>
      <c r="AN23" s="8">
        <v>507</v>
      </c>
      <c r="AO23" s="8">
        <v>331</v>
      </c>
      <c r="AP23" s="8">
        <v>267</v>
      </c>
      <c r="AQ23" s="8">
        <v>305</v>
      </c>
      <c r="AR23" s="8">
        <v>705</v>
      </c>
      <c r="AS23" s="8">
        <v>242</v>
      </c>
      <c r="AT23" s="8">
        <f>SUM(C23:AS23)</f>
        <v>25947</v>
      </c>
      <c r="AU23" s="11" t="s">
        <v>15</v>
      </c>
      <c r="AV23" s="8">
        <v>195072</v>
      </c>
      <c r="AW23" s="8">
        <v>2092075</v>
      </c>
      <c r="AX23" s="8">
        <v>51649253</v>
      </c>
    </row>
    <row r="24" spans="1:50" ht="15">
      <c r="A24" s="8" t="s">
        <v>18</v>
      </c>
      <c r="B24" s="11" t="s">
        <v>19</v>
      </c>
      <c r="C24" s="8">
        <f aca="true" t="shared" si="18" ref="C24:AT24">SUM(C22:C23)</f>
        <v>137</v>
      </c>
      <c r="D24" s="8">
        <f t="shared" si="18"/>
        <v>167</v>
      </c>
      <c r="E24" s="8">
        <f t="shared" si="18"/>
        <v>473</v>
      </c>
      <c r="F24" s="8">
        <f t="shared" si="18"/>
        <v>420</v>
      </c>
      <c r="G24" s="8">
        <f t="shared" si="18"/>
        <v>588</v>
      </c>
      <c r="H24" s="8">
        <f t="shared" si="18"/>
        <v>658</v>
      </c>
      <c r="I24" s="8">
        <f t="shared" si="18"/>
        <v>513</v>
      </c>
      <c r="J24" s="8">
        <f t="shared" si="18"/>
        <v>326</v>
      </c>
      <c r="K24" s="8">
        <f t="shared" si="18"/>
        <v>792</v>
      </c>
      <c r="L24" s="8">
        <f t="shared" si="18"/>
        <v>99</v>
      </c>
      <c r="M24" s="8">
        <f t="shared" si="18"/>
        <v>954</v>
      </c>
      <c r="N24" s="8">
        <f t="shared" si="18"/>
        <v>671</v>
      </c>
      <c r="O24" s="8">
        <f t="shared" si="18"/>
        <v>840</v>
      </c>
      <c r="P24" s="8">
        <f t="shared" si="18"/>
        <v>850</v>
      </c>
      <c r="Q24" s="8">
        <f t="shared" si="18"/>
        <v>555</v>
      </c>
      <c r="R24" s="8">
        <f t="shared" si="18"/>
        <v>662</v>
      </c>
      <c r="S24" s="8">
        <f t="shared" si="18"/>
        <v>812</v>
      </c>
      <c r="T24" s="8">
        <f t="shared" si="18"/>
        <v>913</v>
      </c>
      <c r="U24" s="8">
        <f t="shared" si="18"/>
        <v>357</v>
      </c>
      <c r="V24" s="8">
        <f t="shared" si="18"/>
        <v>856</v>
      </c>
      <c r="W24" s="8">
        <f t="shared" si="18"/>
        <v>658</v>
      </c>
      <c r="X24" s="8">
        <f t="shared" si="18"/>
        <v>665</v>
      </c>
      <c r="Y24" s="8">
        <f t="shared" si="18"/>
        <v>500</v>
      </c>
      <c r="Z24" s="8">
        <f t="shared" si="18"/>
        <v>1188</v>
      </c>
      <c r="AA24" s="8">
        <f t="shared" si="18"/>
        <v>695</v>
      </c>
      <c r="AB24" s="8">
        <f t="shared" si="18"/>
        <v>562</v>
      </c>
      <c r="AC24" s="8">
        <f t="shared" si="18"/>
        <v>817</v>
      </c>
      <c r="AD24" s="8">
        <f t="shared" si="18"/>
        <v>845</v>
      </c>
      <c r="AE24" s="8">
        <f t="shared" si="18"/>
        <v>831</v>
      </c>
      <c r="AF24" s="8">
        <f t="shared" si="18"/>
        <v>648</v>
      </c>
      <c r="AG24" s="8">
        <f t="shared" si="18"/>
        <v>623</v>
      </c>
      <c r="AH24" s="8">
        <f t="shared" si="18"/>
        <v>318</v>
      </c>
      <c r="AI24" s="8">
        <f t="shared" si="18"/>
        <v>975</v>
      </c>
      <c r="AJ24" s="8">
        <f t="shared" si="18"/>
        <v>869</v>
      </c>
      <c r="AK24" s="8">
        <f t="shared" si="18"/>
        <v>186</v>
      </c>
      <c r="AL24" s="8">
        <f t="shared" si="18"/>
        <v>847</v>
      </c>
      <c r="AM24" s="8">
        <f t="shared" si="18"/>
        <v>1220</v>
      </c>
      <c r="AN24" s="8">
        <f t="shared" si="18"/>
        <v>508</v>
      </c>
      <c r="AO24" s="8">
        <f t="shared" si="18"/>
        <v>340</v>
      </c>
      <c r="AP24" s="8">
        <f t="shared" si="18"/>
        <v>272</v>
      </c>
      <c r="AQ24" s="8">
        <f t="shared" si="18"/>
        <v>309</v>
      </c>
      <c r="AR24" s="8">
        <f t="shared" si="18"/>
        <v>713</v>
      </c>
      <c r="AS24" s="8">
        <f t="shared" si="18"/>
        <v>244</v>
      </c>
      <c r="AT24" s="8">
        <f t="shared" si="18"/>
        <v>26476</v>
      </c>
      <c r="AU24" s="11" t="s">
        <v>19</v>
      </c>
      <c r="AV24" s="8">
        <f>SUM(AV22:AV23)</f>
        <v>200055</v>
      </c>
      <c r="AW24" s="8">
        <f>SUM(AW22:AW23)</f>
        <v>2151417</v>
      </c>
      <c r="AX24" s="8">
        <f>SUM(AX22:AX23)</f>
        <v>52631849</v>
      </c>
    </row>
    <row r="25" spans="1:50" ht="15">
      <c r="A25" s="8">
        <v>11</v>
      </c>
      <c r="B25" s="11" t="s">
        <v>20</v>
      </c>
      <c r="C25" s="8">
        <v>8</v>
      </c>
      <c r="D25" s="8">
        <v>1</v>
      </c>
      <c r="E25" s="8">
        <v>21</v>
      </c>
      <c r="F25" s="8">
        <v>28</v>
      </c>
      <c r="G25" s="8">
        <v>37</v>
      </c>
      <c r="H25" s="8">
        <v>40</v>
      </c>
      <c r="I25" s="8">
        <v>43</v>
      </c>
      <c r="J25" s="8">
        <v>23</v>
      </c>
      <c r="K25" s="8">
        <v>49</v>
      </c>
      <c r="L25" s="8">
        <v>2</v>
      </c>
      <c r="M25" s="8">
        <v>49</v>
      </c>
      <c r="N25" s="8">
        <v>41</v>
      </c>
      <c r="O25" s="8">
        <v>56</v>
      </c>
      <c r="P25" s="8">
        <v>54</v>
      </c>
      <c r="Q25" s="8">
        <v>37</v>
      </c>
      <c r="R25" s="8">
        <v>36</v>
      </c>
      <c r="S25" s="8">
        <v>51</v>
      </c>
      <c r="T25" s="8">
        <v>61</v>
      </c>
      <c r="U25" s="8">
        <v>20</v>
      </c>
      <c r="V25" s="8">
        <v>63</v>
      </c>
      <c r="W25" s="8">
        <v>63</v>
      </c>
      <c r="X25" s="8">
        <v>53</v>
      </c>
      <c r="Y25" s="8">
        <v>40</v>
      </c>
      <c r="Z25" s="8">
        <v>68</v>
      </c>
      <c r="AA25" s="8">
        <v>39</v>
      </c>
      <c r="AB25" s="8">
        <v>33</v>
      </c>
      <c r="AC25" s="8">
        <v>57</v>
      </c>
      <c r="AD25" s="8">
        <v>50</v>
      </c>
      <c r="AE25" s="8">
        <v>55</v>
      </c>
      <c r="AF25" s="8">
        <v>52</v>
      </c>
      <c r="AG25" s="8">
        <v>47</v>
      </c>
      <c r="AH25" s="8">
        <v>26</v>
      </c>
      <c r="AI25" s="8">
        <v>65</v>
      </c>
      <c r="AJ25" s="8">
        <v>56</v>
      </c>
      <c r="AK25" s="8">
        <v>13</v>
      </c>
      <c r="AL25" s="8">
        <v>54</v>
      </c>
      <c r="AM25" s="8">
        <v>64</v>
      </c>
      <c r="AN25" s="8">
        <v>29</v>
      </c>
      <c r="AO25" s="8">
        <v>21</v>
      </c>
      <c r="AP25" s="8">
        <v>21</v>
      </c>
      <c r="AQ25" s="8">
        <v>22</v>
      </c>
      <c r="AR25" s="8">
        <v>38</v>
      </c>
      <c r="AS25" s="8">
        <v>14</v>
      </c>
      <c r="AT25" s="8">
        <f aca="true" t="shared" si="19" ref="AT25:AT33">SUM(C25:AS25)</f>
        <v>1700</v>
      </c>
      <c r="AU25" s="11" t="s">
        <v>20</v>
      </c>
      <c r="AV25" s="8">
        <v>9454</v>
      </c>
      <c r="AW25" s="8">
        <v>96863</v>
      </c>
      <c r="AX25" s="8">
        <v>1936683</v>
      </c>
    </row>
    <row r="26" spans="1:50" ht="15">
      <c r="A26" s="8">
        <v>12</v>
      </c>
      <c r="B26" s="11" t="s">
        <v>21</v>
      </c>
      <c r="C26" s="8">
        <v>0</v>
      </c>
      <c r="D26" s="8">
        <v>0</v>
      </c>
      <c r="E26" s="8">
        <v>8</v>
      </c>
      <c r="F26" s="8">
        <v>12</v>
      </c>
      <c r="G26" s="8">
        <v>12</v>
      </c>
      <c r="H26" s="8">
        <v>10</v>
      </c>
      <c r="I26" s="8">
        <v>22</v>
      </c>
      <c r="J26" s="8">
        <v>4</v>
      </c>
      <c r="K26" s="8">
        <v>13</v>
      </c>
      <c r="L26" s="8">
        <v>1</v>
      </c>
      <c r="M26" s="8">
        <v>24</v>
      </c>
      <c r="N26" s="8">
        <v>25</v>
      </c>
      <c r="O26" s="8">
        <v>27</v>
      </c>
      <c r="P26" s="8">
        <v>21</v>
      </c>
      <c r="Q26" s="8">
        <v>9</v>
      </c>
      <c r="R26" s="8">
        <v>21</v>
      </c>
      <c r="S26" s="8">
        <v>15</v>
      </c>
      <c r="T26" s="8">
        <v>21</v>
      </c>
      <c r="U26" s="8">
        <v>5</v>
      </c>
      <c r="V26" s="8">
        <v>30</v>
      </c>
      <c r="W26" s="8">
        <v>27</v>
      </c>
      <c r="X26" s="8">
        <v>24</v>
      </c>
      <c r="Y26" s="8">
        <v>20</v>
      </c>
      <c r="Z26" s="8">
        <v>39</v>
      </c>
      <c r="AA26" s="8">
        <v>28</v>
      </c>
      <c r="AB26" s="8">
        <v>16</v>
      </c>
      <c r="AC26" s="8">
        <v>16</v>
      </c>
      <c r="AD26" s="8">
        <v>11</v>
      </c>
      <c r="AE26" s="8">
        <v>22</v>
      </c>
      <c r="AF26" s="8">
        <v>25</v>
      </c>
      <c r="AG26" s="8">
        <v>17</v>
      </c>
      <c r="AH26" s="8">
        <v>6</v>
      </c>
      <c r="AI26" s="8">
        <v>22</v>
      </c>
      <c r="AJ26" s="8">
        <v>33</v>
      </c>
      <c r="AK26" s="8">
        <v>5</v>
      </c>
      <c r="AL26" s="8">
        <v>17</v>
      </c>
      <c r="AM26" s="8">
        <v>44</v>
      </c>
      <c r="AN26" s="8">
        <v>2</v>
      </c>
      <c r="AO26" s="8">
        <v>3</v>
      </c>
      <c r="AP26" s="8">
        <v>5</v>
      </c>
      <c r="AQ26" s="8">
        <v>7</v>
      </c>
      <c r="AR26" s="8">
        <v>12</v>
      </c>
      <c r="AS26" s="8">
        <v>3</v>
      </c>
      <c r="AT26" s="8">
        <f t="shared" si="19"/>
        <v>684</v>
      </c>
      <c r="AU26" s="11" t="s">
        <v>21</v>
      </c>
      <c r="AV26" s="8">
        <v>3585</v>
      </c>
      <c r="AW26" s="8">
        <v>51303</v>
      </c>
      <c r="AX26" s="8">
        <v>1030295</v>
      </c>
    </row>
    <row r="27" spans="1:50" ht="15">
      <c r="A27" s="8">
        <v>13</v>
      </c>
      <c r="B27" s="11" t="s">
        <v>22</v>
      </c>
      <c r="C27" s="8">
        <v>14</v>
      </c>
      <c r="D27" s="8">
        <v>47</v>
      </c>
      <c r="E27" s="8">
        <v>32</v>
      </c>
      <c r="F27" s="8">
        <v>23</v>
      </c>
      <c r="G27" s="8">
        <v>23</v>
      </c>
      <c r="H27" s="8">
        <v>38</v>
      </c>
      <c r="I27" s="8">
        <v>21</v>
      </c>
      <c r="J27" s="8">
        <v>35</v>
      </c>
      <c r="K27" s="8">
        <v>24</v>
      </c>
      <c r="L27" s="8">
        <v>8</v>
      </c>
      <c r="M27" s="8">
        <v>13</v>
      </c>
      <c r="N27" s="8">
        <v>5</v>
      </c>
      <c r="O27" s="8">
        <v>24</v>
      </c>
      <c r="P27" s="8">
        <v>24</v>
      </c>
      <c r="Q27" s="8">
        <v>22</v>
      </c>
      <c r="R27" s="8">
        <v>11</v>
      </c>
      <c r="S27" s="8">
        <v>7</v>
      </c>
      <c r="T27" s="8">
        <v>34</v>
      </c>
      <c r="U27" s="8">
        <v>8</v>
      </c>
      <c r="V27" s="8">
        <v>19</v>
      </c>
      <c r="W27" s="8">
        <v>10</v>
      </c>
      <c r="X27" s="8">
        <v>10</v>
      </c>
      <c r="Y27" s="8">
        <v>8</v>
      </c>
      <c r="Z27" s="8">
        <v>11</v>
      </c>
      <c r="AA27" s="8">
        <v>32</v>
      </c>
      <c r="AB27" s="8">
        <v>2</v>
      </c>
      <c r="AC27" s="8">
        <v>8</v>
      </c>
      <c r="AD27" s="8">
        <v>14</v>
      </c>
      <c r="AE27" s="8">
        <v>3</v>
      </c>
      <c r="AF27" s="8">
        <v>10</v>
      </c>
      <c r="AG27" s="8">
        <v>15</v>
      </c>
      <c r="AH27" s="8">
        <v>12</v>
      </c>
      <c r="AI27" s="8">
        <v>9</v>
      </c>
      <c r="AJ27" s="8">
        <v>25</v>
      </c>
      <c r="AK27" s="8">
        <v>5</v>
      </c>
      <c r="AL27" s="8">
        <v>26</v>
      </c>
      <c r="AM27" s="8">
        <v>8</v>
      </c>
      <c r="AN27" s="8">
        <v>29</v>
      </c>
      <c r="AO27" s="8">
        <v>11</v>
      </c>
      <c r="AP27" s="8">
        <v>24</v>
      </c>
      <c r="AQ27" s="8">
        <v>6</v>
      </c>
      <c r="AR27" s="8">
        <v>14</v>
      </c>
      <c r="AS27" s="8">
        <v>7</v>
      </c>
      <c r="AT27" s="8">
        <f t="shared" si="19"/>
        <v>731</v>
      </c>
      <c r="AU27" s="11" t="s">
        <v>22</v>
      </c>
      <c r="AV27" s="8">
        <v>3581</v>
      </c>
      <c r="AW27" s="8">
        <v>47622</v>
      </c>
      <c r="AX27" s="8">
        <v>809157</v>
      </c>
    </row>
    <row r="28" spans="1:50" ht="15">
      <c r="A28" s="8">
        <v>14</v>
      </c>
      <c r="B28" s="11" t="s">
        <v>23</v>
      </c>
      <c r="C28" s="8">
        <v>8</v>
      </c>
      <c r="D28" s="8">
        <v>1</v>
      </c>
      <c r="E28" s="8">
        <v>13</v>
      </c>
      <c r="F28" s="8">
        <v>16</v>
      </c>
      <c r="G28" s="8">
        <v>25</v>
      </c>
      <c r="H28" s="8">
        <v>30</v>
      </c>
      <c r="I28" s="8">
        <v>21</v>
      </c>
      <c r="J28" s="8">
        <v>19</v>
      </c>
      <c r="K28" s="8">
        <v>36</v>
      </c>
      <c r="L28" s="8">
        <v>1</v>
      </c>
      <c r="M28" s="8">
        <v>25</v>
      </c>
      <c r="N28" s="8">
        <v>16</v>
      </c>
      <c r="O28" s="8">
        <v>29</v>
      </c>
      <c r="P28" s="8">
        <v>33</v>
      </c>
      <c r="Q28" s="8">
        <v>28</v>
      </c>
      <c r="R28" s="8">
        <v>15</v>
      </c>
      <c r="S28" s="8">
        <v>36</v>
      </c>
      <c r="T28" s="8">
        <v>40</v>
      </c>
      <c r="U28" s="8">
        <v>15</v>
      </c>
      <c r="V28" s="8">
        <v>33</v>
      </c>
      <c r="W28" s="8">
        <v>36</v>
      </c>
      <c r="X28" s="8">
        <v>29</v>
      </c>
      <c r="Y28" s="8">
        <v>20</v>
      </c>
      <c r="Z28" s="8">
        <v>29</v>
      </c>
      <c r="AA28" s="8">
        <v>11</v>
      </c>
      <c r="AB28" s="8">
        <v>17</v>
      </c>
      <c r="AC28" s="8">
        <v>41</v>
      </c>
      <c r="AD28" s="8">
        <v>39</v>
      </c>
      <c r="AE28" s="8">
        <v>33</v>
      </c>
      <c r="AF28" s="8">
        <v>27</v>
      </c>
      <c r="AG28" s="8">
        <v>30</v>
      </c>
      <c r="AH28" s="8">
        <v>20</v>
      </c>
      <c r="AI28" s="8">
        <v>43</v>
      </c>
      <c r="AJ28" s="8">
        <v>23</v>
      </c>
      <c r="AK28" s="8">
        <v>8</v>
      </c>
      <c r="AL28" s="8">
        <v>37</v>
      </c>
      <c r="AM28" s="8">
        <v>20</v>
      </c>
      <c r="AN28" s="8">
        <v>27</v>
      </c>
      <c r="AO28" s="8">
        <v>18</v>
      </c>
      <c r="AP28" s="8">
        <v>16</v>
      </c>
      <c r="AQ28" s="8">
        <v>15</v>
      </c>
      <c r="AR28" s="8">
        <v>26</v>
      </c>
      <c r="AS28" s="8">
        <v>11</v>
      </c>
      <c r="AT28" s="8">
        <f t="shared" si="19"/>
        <v>1016</v>
      </c>
      <c r="AU28" s="11" t="s">
        <v>23</v>
      </c>
      <c r="AV28" s="8">
        <v>5869</v>
      </c>
      <c r="AW28" s="8">
        <v>45560</v>
      </c>
      <c r="AX28" s="8">
        <v>906385</v>
      </c>
    </row>
    <row r="29" spans="1:50" ht="15">
      <c r="A29" s="8">
        <v>15</v>
      </c>
      <c r="B29" s="11" t="s">
        <v>24</v>
      </c>
      <c r="C29" s="8">
        <v>0</v>
      </c>
      <c r="D29" s="8">
        <v>0</v>
      </c>
      <c r="E29" s="8">
        <v>6</v>
      </c>
      <c r="F29" s="8">
        <v>5</v>
      </c>
      <c r="G29" s="8">
        <v>9</v>
      </c>
      <c r="H29" s="8">
        <v>16</v>
      </c>
      <c r="I29" s="8">
        <v>6</v>
      </c>
      <c r="J29" s="8">
        <v>3</v>
      </c>
      <c r="K29" s="8">
        <v>10</v>
      </c>
      <c r="L29" s="8">
        <v>2</v>
      </c>
      <c r="M29" s="8">
        <v>3</v>
      </c>
      <c r="N29" s="8">
        <v>8</v>
      </c>
      <c r="O29" s="8">
        <v>11</v>
      </c>
      <c r="P29" s="8">
        <v>4</v>
      </c>
      <c r="Q29" s="8">
        <v>8</v>
      </c>
      <c r="R29" s="8">
        <v>9</v>
      </c>
      <c r="S29" s="8">
        <v>11</v>
      </c>
      <c r="T29" s="8">
        <v>8</v>
      </c>
      <c r="U29" s="8">
        <v>6</v>
      </c>
      <c r="V29" s="8">
        <v>13</v>
      </c>
      <c r="W29" s="8">
        <v>14</v>
      </c>
      <c r="X29" s="8">
        <v>14</v>
      </c>
      <c r="Y29" s="8">
        <v>5</v>
      </c>
      <c r="Z29" s="8">
        <v>21</v>
      </c>
      <c r="AA29" s="8">
        <v>22</v>
      </c>
      <c r="AB29" s="8">
        <v>7</v>
      </c>
      <c r="AC29" s="8">
        <v>6</v>
      </c>
      <c r="AD29" s="8">
        <v>10</v>
      </c>
      <c r="AE29" s="8">
        <v>15</v>
      </c>
      <c r="AF29" s="8">
        <v>13</v>
      </c>
      <c r="AG29" s="8">
        <v>11</v>
      </c>
      <c r="AH29" s="8">
        <v>4</v>
      </c>
      <c r="AI29" s="8">
        <v>15</v>
      </c>
      <c r="AJ29" s="8">
        <v>12</v>
      </c>
      <c r="AK29" s="8">
        <v>7</v>
      </c>
      <c r="AL29" s="8">
        <v>10</v>
      </c>
      <c r="AM29" s="8">
        <v>25</v>
      </c>
      <c r="AN29" s="8">
        <v>5</v>
      </c>
      <c r="AO29" s="8">
        <v>3</v>
      </c>
      <c r="AP29" s="8">
        <v>3</v>
      </c>
      <c r="AQ29" s="8">
        <v>5</v>
      </c>
      <c r="AR29" s="8">
        <v>11</v>
      </c>
      <c r="AS29" s="8">
        <v>7</v>
      </c>
      <c r="AT29" s="8">
        <f t="shared" si="19"/>
        <v>383</v>
      </c>
      <c r="AU29" s="11" t="s">
        <v>24</v>
      </c>
      <c r="AV29" s="8">
        <v>1904</v>
      </c>
      <c r="AW29" s="8">
        <v>22705</v>
      </c>
      <c r="AX29" s="8">
        <v>216029</v>
      </c>
    </row>
    <row r="30" spans="1:50" ht="15">
      <c r="A30" s="8">
        <v>16</v>
      </c>
      <c r="B30" s="11" t="s">
        <v>63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f t="shared" si="19"/>
        <v>0</v>
      </c>
      <c r="AU30" s="11" t="s">
        <v>63</v>
      </c>
      <c r="AV30" s="8">
        <v>0</v>
      </c>
      <c r="AW30" s="8">
        <v>0</v>
      </c>
      <c r="AX30" s="8">
        <v>3</v>
      </c>
    </row>
    <row r="31" spans="1:52" ht="15">
      <c r="A31" s="8">
        <v>17</v>
      </c>
      <c r="B31" s="11" t="s">
        <v>25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f t="shared" si="19"/>
        <v>0</v>
      </c>
      <c r="AU31" s="11" t="s">
        <v>25</v>
      </c>
      <c r="AV31" s="8">
        <v>0</v>
      </c>
      <c r="AW31" s="8">
        <v>162</v>
      </c>
      <c r="AX31" s="8">
        <v>1423</v>
      </c>
      <c r="AZ31" t="s">
        <v>161</v>
      </c>
    </row>
    <row r="32" spans="1:53" ht="15">
      <c r="A32" s="14">
        <v>18</v>
      </c>
      <c r="B32" s="11" t="s">
        <v>26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f t="shared" si="19"/>
        <v>0</v>
      </c>
      <c r="AU32" s="11" t="s">
        <v>26</v>
      </c>
      <c r="AV32" s="8">
        <v>0</v>
      </c>
      <c r="AW32" s="8">
        <v>9</v>
      </c>
      <c r="AX32" s="8">
        <v>297</v>
      </c>
      <c r="AY32" s="8" t="s">
        <v>147</v>
      </c>
      <c r="AZ32" s="8" t="s">
        <v>146</v>
      </c>
      <c r="BA32" s="8" t="s">
        <v>148</v>
      </c>
    </row>
    <row r="33" spans="1:54" ht="15">
      <c r="A33" s="8">
        <v>19</v>
      </c>
      <c r="B33" s="11" t="s">
        <v>107</v>
      </c>
      <c r="C33" s="8">
        <v>3</v>
      </c>
      <c r="D33" s="8">
        <v>5</v>
      </c>
      <c r="E33" s="8">
        <v>8</v>
      </c>
      <c r="F33" s="8">
        <v>13</v>
      </c>
      <c r="G33" s="8">
        <v>14</v>
      </c>
      <c r="H33" s="8">
        <v>22</v>
      </c>
      <c r="I33" s="8">
        <v>23</v>
      </c>
      <c r="J33" s="8">
        <v>8</v>
      </c>
      <c r="K33" s="8">
        <v>28</v>
      </c>
      <c r="L33" s="8">
        <v>3</v>
      </c>
      <c r="M33" s="8">
        <v>24</v>
      </c>
      <c r="N33" s="8">
        <v>20</v>
      </c>
      <c r="O33" s="8">
        <v>15</v>
      </c>
      <c r="P33" s="8">
        <v>24</v>
      </c>
      <c r="Q33" s="8">
        <v>12</v>
      </c>
      <c r="R33" s="8">
        <v>9</v>
      </c>
      <c r="S33" s="8">
        <v>29</v>
      </c>
      <c r="T33" s="8">
        <v>24</v>
      </c>
      <c r="U33" s="8">
        <v>13</v>
      </c>
      <c r="V33" s="8">
        <v>11</v>
      </c>
      <c r="W33" s="8">
        <v>23</v>
      </c>
      <c r="X33" s="8">
        <v>18</v>
      </c>
      <c r="Y33" s="8">
        <v>11</v>
      </c>
      <c r="Z33" s="8">
        <v>24</v>
      </c>
      <c r="AA33" s="8">
        <v>28</v>
      </c>
      <c r="AB33" s="8">
        <v>17</v>
      </c>
      <c r="AC33" s="8">
        <v>24</v>
      </c>
      <c r="AD33" s="8">
        <v>14</v>
      </c>
      <c r="AE33" s="8">
        <v>24</v>
      </c>
      <c r="AF33" s="8">
        <v>26</v>
      </c>
      <c r="AG33" s="8">
        <v>10</v>
      </c>
      <c r="AH33" s="8">
        <v>8</v>
      </c>
      <c r="AI33" s="8">
        <v>22</v>
      </c>
      <c r="AJ33" s="8">
        <v>21</v>
      </c>
      <c r="AK33" s="8">
        <v>8</v>
      </c>
      <c r="AL33" s="8">
        <v>7</v>
      </c>
      <c r="AM33" s="8">
        <v>34</v>
      </c>
      <c r="AN33" s="8">
        <v>24</v>
      </c>
      <c r="AO33" s="8">
        <v>5</v>
      </c>
      <c r="AP33" s="8">
        <v>2</v>
      </c>
      <c r="AQ33" s="8">
        <v>10</v>
      </c>
      <c r="AR33" s="8">
        <v>14</v>
      </c>
      <c r="AS33" s="8">
        <v>8</v>
      </c>
      <c r="AT33" s="8">
        <f t="shared" si="19"/>
        <v>690</v>
      </c>
      <c r="AU33" s="11" t="s">
        <v>107</v>
      </c>
      <c r="AV33" s="8">
        <v>6379</v>
      </c>
      <c r="AW33" s="8">
        <v>55233</v>
      </c>
      <c r="AX33" s="8">
        <v>792226</v>
      </c>
      <c r="AY33" s="29"/>
      <c r="AZ33" s="7"/>
      <c r="BA33" s="5">
        <f>AZ33+AZ34</f>
        <v>1</v>
      </c>
      <c r="BB33" s="5" t="s">
        <v>107</v>
      </c>
    </row>
    <row r="34" spans="1:53" ht="15">
      <c r="A34" s="8" t="s">
        <v>2</v>
      </c>
      <c r="B34" s="11" t="s">
        <v>27</v>
      </c>
      <c r="C34" s="13">
        <f aca="true" t="shared" si="20" ref="C34:AT34">C33/C24</f>
        <v>0.021897810218978103</v>
      </c>
      <c r="D34" s="13">
        <f t="shared" si="20"/>
        <v>0.029940119760479042</v>
      </c>
      <c r="E34" s="13">
        <f t="shared" si="20"/>
        <v>0.016913319238900635</v>
      </c>
      <c r="F34" s="13">
        <f t="shared" si="20"/>
        <v>0.030952380952380953</v>
      </c>
      <c r="G34" s="13">
        <f t="shared" si="20"/>
        <v>0.023809523809523808</v>
      </c>
      <c r="H34" s="13">
        <f t="shared" si="20"/>
        <v>0.03343465045592705</v>
      </c>
      <c r="I34" s="13">
        <f t="shared" si="20"/>
        <v>0.04483430799220273</v>
      </c>
      <c r="J34" s="13">
        <f t="shared" si="20"/>
        <v>0.024539877300613498</v>
      </c>
      <c r="K34" s="13">
        <f t="shared" si="20"/>
        <v>0.03535353535353535</v>
      </c>
      <c r="L34" s="13">
        <f t="shared" si="20"/>
        <v>0.030303030303030304</v>
      </c>
      <c r="M34" s="13">
        <f t="shared" si="20"/>
        <v>0.025157232704402517</v>
      </c>
      <c r="N34" s="13">
        <f t="shared" si="20"/>
        <v>0.029806259314456036</v>
      </c>
      <c r="O34" s="13">
        <f t="shared" si="20"/>
        <v>0.017857142857142856</v>
      </c>
      <c r="P34" s="13">
        <f t="shared" si="20"/>
        <v>0.02823529411764706</v>
      </c>
      <c r="Q34" s="13">
        <f t="shared" si="20"/>
        <v>0.021621621621621623</v>
      </c>
      <c r="R34" s="13">
        <f t="shared" si="20"/>
        <v>0.013595166163141994</v>
      </c>
      <c r="S34" s="13">
        <f t="shared" si="20"/>
        <v>0.03571428571428571</v>
      </c>
      <c r="T34" s="13">
        <f t="shared" si="20"/>
        <v>0.02628696604600219</v>
      </c>
      <c r="U34" s="13">
        <f t="shared" si="20"/>
        <v>0.036414565826330535</v>
      </c>
      <c r="V34" s="13">
        <f t="shared" si="20"/>
        <v>0.012850467289719626</v>
      </c>
      <c r="W34" s="13">
        <f t="shared" si="20"/>
        <v>0.034954407294832825</v>
      </c>
      <c r="X34" s="13">
        <f t="shared" si="20"/>
        <v>0.02706766917293233</v>
      </c>
      <c r="Y34" s="13">
        <f t="shared" si="20"/>
        <v>0.022</v>
      </c>
      <c r="Z34" s="13">
        <f t="shared" si="20"/>
        <v>0.020202020202020204</v>
      </c>
      <c r="AA34" s="13">
        <f t="shared" si="20"/>
        <v>0.04028776978417266</v>
      </c>
      <c r="AB34" s="13">
        <f t="shared" si="20"/>
        <v>0.030249110320284697</v>
      </c>
      <c r="AC34" s="13">
        <f t="shared" si="20"/>
        <v>0.02937576499388005</v>
      </c>
      <c r="AD34" s="13">
        <f t="shared" si="20"/>
        <v>0.016568047337278107</v>
      </c>
      <c r="AE34" s="13">
        <f t="shared" si="20"/>
        <v>0.02888086642599278</v>
      </c>
      <c r="AF34" s="13">
        <f t="shared" si="20"/>
        <v>0.040123456790123455</v>
      </c>
      <c r="AG34" s="13">
        <f t="shared" si="20"/>
        <v>0.016051364365971106</v>
      </c>
      <c r="AH34" s="13">
        <f t="shared" si="20"/>
        <v>0.025157232704402517</v>
      </c>
      <c r="AI34" s="13">
        <f t="shared" si="20"/>
        <v>0.022564102564102566</v>
      </c>
      <c r="AJ34" s="13">
        <f t="shared" si="20"/>
        <v>0.024165707710011506</v>
      </c>
      <c r="AK34" s="13">
        <f t="shared" si="20"/>
        <v>0.043010752688172046</v>
      </c>
      <c r="AL34" s="13">
        <f t="shared" si="20"/>
        <v>0.008264462809917356</v>
      </c>
      <c r="AM34" s="13">
        <f t="shared" si="20"/>
        <v>0.027868852459016394</v>
      </c>
      <c r="AN34" s="13">
        <f t="shared" si="20"/>
        <v>0.047244094488188976</v>
      </c>
      <c r="AO34" s="13">
        <f t="shared" si="20"/>
        <v>0.014705882352941176</v>
      </c>
      <c r="AP34" s="13">
        <f t="shared" si="20"/>
        <v>0.007352941176470588</v>
      </c>
      <c r="AQ34" s="13">
        <f t="shared" si="20"/>
        <v>0.032362459546925564</v>
      </c>
      <c r="AR34" s="13">
        <f t="shared" si="20"/>
        <v>0.019635343618513323</v>
      </c>
      <c r="AS34" s="13">
        <f t="shared" si="20"/>
        <v>0.03278688524590164</v>
      </c>
      <c r="AT34" s="13">
        <f t="shared" si="20"/>
        <v>0.026061338570781085</v>
      </c>
      <c r="AU34" s="11" t="s">
        <v>27</v>
      </c>
      <c r="AV34" s="13">
        <f>AV33/AV24</f>
        <v>0.03188623128639624</v>
      </c>
      <c r="AW34" s="13">
        <f>AW33/AW24</f>
        <v>0.02567284724439753</v>
      </c>
      <c r="AX34" s="13">
        <f>AX33/AX24</f>
        <v>0.015052216767075768</v>
      </c>
      <c r="AZ34" s="5">
        <v>1</v>
      </c>
      <c r="BA34" s="7"/>
    </row>
    <row r="35" spans="1:54" ht="15">
      <c r="A35" s="8">
        <v>20</v>
      </c>
      <c r="B35" s="11" t="s">
        <v>108</v>
      </c>
      <c r="C35" s="8">
        <v>1</v>
      </c>
      <c r="D35" s="8">
        <v>1</v>
      </c>
      <c r="E35" s="8">
        <v>5</v>
      </c>
      <c r="F35" s="8">
        <v>5</v>
      </c>
      <c r="G35" s="8">
        <v>12</v>
      </c>
      <c r="H35" s="8">
        <v>14</v>
      </c>
      <c r="I35" s="8">
        <v>6</v>
      </c>
      <c r="J35" s="8">
        <v>12</v>
      </c>
      <c r="K35" s="8">
        <v>9</v>
      </c>
      <c r="L35" s="8">
        <v>1</v>
      </c>
      <c r="M35" s="8">
        <v>18</v>
      </c>
      <c r="N35" s="8">
        <v>5</v>
      </c>
      <c r="O35" s="8">
        <v>13</v>
      </c>
      <c r="P35" s="8">
        <v>6</v>
      </c>
      <c r="Q35" s="8">
        <v>5</v>
      </c>
      <c r="R35" s="8">
        <v>4</v>
      </c>
      <c r="S35" s="8">
        <v>19</v>
      </c>
      <c r="T35" s="8">
        <v>14</v>
      </c>
      <c r="U35" s="8">
        <v>8</v>
      </c>
      <c r="V35" s="8">
        <v>21</v>
      </c>
      <c r="W35" s="8">
        <v>8</v>
      </c>
      <c r="X35" s="8">
        <v>12</v>
      </c>
      <c r="Y35" s="8">
        <v>5</v>
      </c>
      <c r="Z35" s="8">
        <v>12</v>
      </c>
      <c r="AA35" s="8">
        <v>10</v>
      </c>
      <c r="AB35" s="8">
        <v>18</v>
      </c>
      <c r="AC35" s="8">
        <v>11</v>
      </c>
      <c r="AD35" s="8">
        <v>8</v>
      </c>
      <c r="AE35" s="8">
        <v>16</v>
      </c>
      <c r="AF35" s="8">
        <v>24</v>
      </c>
      <c r="AG35" s="8">
        <v>3</v>
      </c>
      <c r="AH35" s="8">
        <v>7</v>
      </c>
      <c r="AI35" s="8">
        <v>14</v>
      </c>
      <c r="AJ35" s="8">
        <v>15</v>
      </c>
      <c r="AK35" s="8">
        <v>4</v>
      </c>
      <c r="AL35" s="8">
        <v>7</v>
      </c>
      <c r="AM35" s="8">
        <v>17</v>
      </c>
      <c r="AN35" s="8">
        <v>11</v>
      </c>
      <c r="AO35" s="8">
        <v>7</v>
      </c>
      <c r="AP35" s="8">
        <v>6</v>
      </c>
      <c r="AQ35" s="8">
        <v>4</v>
      </c>
      <c r="AR35" s="8">
        <v>9</v>
      </c>
      <c r="AS35" s="8">
        <v>5</v>
      </c>
      <c r="AT35" s="8">
        <f>SUM(C35:AS35)</f>
        <v>412</v>
      </c>
      <c r="AU35" s="11" t="s">
        <v>108</v>
      </c>
      <c r="AV35" s="8">
        <v>3923</v>
      </c>
      <c r="AW35" s="8">
        <v>43939</v>
      </c>
      <c r="AX35" s="8">
        <v>1192595</v>
      </c>
      <c r="AY35" s="41"/>
      <c r="AZ35" s="7"/>
      <c r="BA35" s="7"/>
      <c r="BB35" t="s">
        <v>149</v>
      </c>
    </row>
    <row r="36" spans="1:50" ht="15">
      <c r="A36" s="8" t="s">
        <v>2</v>
      </c>
      <c r="B36" s="11" t="s">
        <v>27</v>
      </c>
      <c r="C36" s="13">
        <f aca="true" t="shared" si="21" ref="C36:AT36">C35/C24</f>
        <v>0.0072992700729927005</v>
      </c>
      <c r="D36" s="13">
        <f t="shared" si="21"/>
        <v>0.005988023952095809</v>
      </c>
      <c r="E36" s="13">
        <f t="shared" si="21"/>
        <v>0.010570824524312896</v>
      </c>
      <c r="F36" s="13">
        <f t="shared" si="21"/>
        <v>0.011904761904761904</v>
      </c>
      <c r="G36" s="13">
        <f t="shared" si="21"/>
        <v>0.02040816326530612</v>
      </c>
      <c r="H36" s="13">
        <f t="shared" si="21"/>
        <v>0.02127659574468085</v>
      </c>
      <c r="I36" s="13">
        <f t="shared" si="21"/>
        <v>0.011695906432748537</v>
      </c>
      <c r="J36" s="13">
        <f t="shared" si="21"/>
        <v>0.03680981595092025</v>
      </c>
      <c r="K36" s="13">
        <f t="shared" si="21"/>
        <v>0.011363636363636364</v>
      </c>
      <c r="L36" s="13">
        <f t="shared" si="21"/>
        <v>0.010101010101010102</v>
      </c>
      <c r="M36" s="13">
        <f t="shared" si="21"/>
        <v>0.018867924528301886</v>
      </c>
      <c r="N36" s="13">
        <f t="shared" si="21"/>
        <v>0.007451564828614009</v>
      </c>
      <c r="O36" s="13">
        <f t="shared" si="21"/>
        <v>0.015476190476190477</v>
      </c>
      <c r="P36" s="13">
        <f t="shared" si="21"/>
        <v>0.007058823529411765</v>
      </c>
      <c r="Q36" s="13">
        <f t="shared" si="21"/>
        <v>0.009009009009009009</v>
      </c>
      <c r="R36" s="13">
        <f t="shared" si="21"/>
        <v>0.006042296072507553</v>
      </c>
      <c r="S36" s="13">
        <f t="shared" si="21"/>
        <v>0.023399014778325122</v>
      </c>
      <c r="T36" s="13">
        <f t="shared" si="21"/>
        <v>0.01533406352683461</v>
      </c>
      <c r="U36" s="13">
        <f t="shared" si="21"/>
        <v>0.022408963585434174</v>
      </c>
      <c r="V36" s="13">
        <f t="shared" si="21"/>
        <v>0.02453271028037383</v>
      </c>
      <c r="W36" s="13">
        <f t="shared" si="21"/>
        <v>0.0121580547112462</v>
      </c>
      <c r="X36" s="13">
        <f t="shared" si="21"/>
        <v>0.01804511278195489</v>
      </c>
      <c r="Y36" s="13">
        <f t="shared" si="21"/>
        <v>0.01</v>
      </c>
      <c r="Z36" s="13">
        <f t="shared" si="21"/>
        <v>0.010101010101010102</v>
      </c>
      <c r="AA36" s="13">
        <f t="shared" si="21"/>
        <v>0.014388489208633094</v>
      </c>
      <c r="AB36" s="13">
        <f t="shared" si="21"/>
        <v>0.03202846975088968</v>
      </c>
      <c r="AC36" s="13">
        <f t="shared" si="21"/>
        <v>0.01346389228886169</v>
      </c>
      <c r="AD36" s="13">
        <f t="shared" si="21"/>
        <v>0.009467455621301775</v>
      </c>
      <c r="AE36" s="13">
        <f t="shared" si="21"/>
        <v>0.019253910950661854</v>
      </c>
      <c r="AF36" s="13">
        <f t="shared" si="21"/>
        <v>0.037037037037037035</v>
      </c>
      <c r="AG36" s="13">
        <f t="shared" si="21"/>
        <v>0.004815409309791332</v>
      </c>
      <c r="AH36" s="13">
        <f t="shared" si="21"/>
        <v>0.0220125786163522</v>
      </c>
      <c r="AI36" s="13">
        <f t="shared" si="21"/>
        <v>0.014358974358974359</v>
      </c>
      <c r="AJ36" s="13">
        <f t="shared" si="21"/>
        <v>0.01726121979286536</v>
      </c>
      <c r="AK36" s="13">
        <f t="shared" si="21"/>
        <v>0.021505376344086023</v>
      </c>
      <c r="AL36" s="13">
        <f t="shared" si="21"/>
        <v>0.008264462809917356</v>
      </c>
      <c r="AM36" s="13">
        <f t="shared" si="21"/>
        <v>0.013934426229508197</v>
      </c>
      <c r="AN36" s="13">
        <f t="shared" si="21"/>
        <v>0.021653543307086614</v>
      </c>
      <c r="AO36" s="13">
        <f t="shared" si="21"/>
        <v>0.020588235294117647</v>
      </c>
      <c r="AP36" s="13">
        <f t="shared" si="21"/>
        <v>0.022058823529411766</v>
      </c>
      <c r="AQ36" s="13">
        <f t="shared" si="21"/>
        <v>0.012944983818770227</v>
      </c>
      <c r="AR36" s="13">
        <f t="shared" si="21"/>
        <v>0.012622720897615708</v>
      </c>
      <c r="AS36" s="13">
        <f t="shared" si="21"/>
        <v>0.020491803278688523</v>
      </c>
      <c r="AT36" s="13">
        <f t="shared" si="21"/>
        <v>0.015561263030669285</v>
      </c>
      <c r="AU36" s="11" t="s">
        <v>27</v>
      </c>
      <c r="AV36" s="13">
        <f>AV35/AV24</f>
        <v>0.019609607357976556</v>
      </c>
      <c r="AW36" s="13">
        <f>AW35/AW24</f>
        <v>0.020423283817130756</v>
      </c>
      <c r="AX36" s="13">
        <f>AX35/AX24</f>
        <v>0.022659188735702596</v>
      </c>
    </row>
    <row r="37" spans="1:54" ht="15">
      <c r="A37" s="8">
        <v>21</v>
      </c>
      <c r="B37" s="11" t="s">
        <v>109</v>
      </c>
      <c r="C37" s="8">
        <v>8</v>
      </c>
      <c r="D37" s="8">
        <v>1</v>
      </c>
      <c r="E37" s="8">
        <v>3</v>
      </c>
      <c r="F37" s="8">
        <v>10</v>
      </c>
      <c r="G37" s="8">
        <v>16</v>
      </c>
      <c r="H37" s="8">
        <v>27</v>
      </c>
      <c r="I37" s="8">
        <v>18</v>
      </c>
      <c r="J37" s="8">
        <v>11</v>
      </c>
      <c r="K37" s="8">
        <v>14</v>
      </c>
      <c r="L37" s="8">
        <v>2</v>
      </c>
      <c r="M37" s="8">
        <v>26</v>
      </c>
      <c r="N37" s="8">
        <v>17</v>
      </c>
      <c r="O37" s="8">
        <v>24</v>
      </c>
      <c r="P37" s="8">
        <v>22</v>
      </c>
      <c r="Q37" s="8">
        <v>9</v>
      </c>
      <c r="R37" s="8">
        <v>7</v>
      </c>
      <c r="S37" s="8">
        <v>19</v>
      </c>
      <c r="T37" s="8">
        <v>7</v>
      </c>
      <c r="U37" s="8">
        <v>7</v>
      </c>
      <c r="V37" s="8">
        <v>28</v>
      </c>
      <c r="W37" s="8">
        <v>16</v>
      </c>
      <c r="X37" s="8">
        <v>21</v>
      </c>
      <c r="Y37" s="8">
        <v>10</v>
      </c>
      <c r="Z37" s="8">
        <v>21</v>
      </c>
      <c r="AA37" s="8">
        <v>10</v>
      </c>
      <c r="AB37" s="8">
        <v>13</v>
      </c>
      <c r="AC37" s="8">
        <v>13</v>
      </c>
      <c r="AD37" s="8">
        <v>8</v>
      </c>
      <c r="AE37" s="8">
        <v>11</v>
      </c>
      <c r="AF37" s="8">
        <v>17</v>
      </c>
      <c r="AG37" s="8">
        <v>4</v>
      </c>
      <c r="AH37" s="8">
        <v>17</v>
      </c>
      <c r="AI37" s="8">
        <v>10</v>
      </c>
      <c r="AJ37" s="8">
        <v>24</v>
      </c>
      <c r="AK37" s="8">
        <v>2</v>
      </c>
      <c r="AL37" s="8">
        <v>5</v>
      </c>
      <c r="AM37" s="8">
        <v>38</v>
      </c>
      <c r="AN37" s="8">
        <v>13</v>
      </c>
      <c r="AO37" s="8">
        <v>13</v>
      </c>
      <c r="AP37" s="8">
        <v>5</v>
      </c>
      <c r="AQ37" s="8">
        <v>22</v>
      </c>
      <c r="AR37" s="8">
        <v>12</v>
      </c>
      <c r="AS37" s="8">
        <v>4</v>
      </c>
      <c r="AT37" s="8">
        <f>SUM(C37:AS37)</f>
        <v>585</v>
      </c>
      <c r="AU37" s="11" t="s">
        <v>109</v>
      </c>
      <c r="AV37" s="8">
        <v>5143</v>
      </c>
      <c r="AW37" s="8">
        <v>55173</v>
      </c>
      <c r="AX37" s="8">
        <v>910848</v>
      </c>
      <c r="BA37" s="7"/>
      <c r="BB37" t="s">
        <v>109</v>
      </c>
    </row>
    <row r="38" spans="1:50" ht="15">
      <c r="A38" s="8" t="s">
        <v>2</v>
      </c>
      <c r="B38" s="11" t="s">
        <v>27</v>
      </c>
      <c r="C38" s="13">
        <f aca="true" t="shared" si="22" ref="C38:AT38">C37/C24</f>
        <v>0.058394160583941604</v>
      </c>
      <c r="D38" s="13">
        <f t="shared" si="22"/>
        <v>0.005988023952095809</v>
      </c>
      <c r="E38" s="13">
        <f t="shared" si="22"/>
        <v>0.006342494714587738</v>
      </c>
      <c r="F38" s="13">
        <f t="shared" si="22"/>
        <v>0.023809523809523808</v>
      </c>
      <c r="G38" s="13">
        <f t="shared" si="22"/>
        <v>0.027210884353741496</v>
      </c>
      <c r="H38" s="13">
        <f t="shared" si="22"/>
        <v>0.041033434650455926</v>
      </c>
      <c r="I38" s="13">
        <f t="shared" si="22"/>
        <v>0.03508771929824561</v>
      </c>
      <c r="J38" s="13">
        <f t="shared" si="22"/>
        <v>0.03374233128834356</v>
      </c>
      <c r="K38" s="13">
        <f t="shared" si="22"/>
        <v>0.017676767676767676</v>
      </c>
      <c r="L38" s="13">
        <f t="shared" si="22"/>
        <v>0.020202020202020204</v>
      </c>
      <c r="M38" s="13">
        <f t="shared" si="22"/>
        <v>0.027253668763102725</v>
      </c>
      <c r="N38" s="13">
        <f t="shared" si="22"/>
        <v>0.02533532041728763</v>
      </c>
      <c r="O38" s="13">
        <f t="shared" si="22"/>
        <v>0.02857142857142857</v>
      </c>
      <c r="P38" s="13">
        <f t="shared" si="22"/>
        <v>0.02588235294117647</v>
      </c>
      <c r="Q38" s="13">
        <f t="shared" si="22"/>
        <v>0.016216216216216217</v>
      </c>
      <c r="R38" s="13">
        <f t="shared" si="22"/>
        <v>0.010574018126888218</v>
      </c>
      <c r="S38" s="13">
        <f t="shared" si="22"/>
        <v>0.023399014778325122</v>
      </c>
      <c r="T38" s="13">
        <f t="shared" si="22"/>
        <v>0.007667031763417305</v>
      </c>
      <c r="U38" s="13">
        <f t="shared" si="22"/>
        <v>0.0196078431372549</v>
      </c>
      <c r="V38" s="13">
        <f t="shared" si="22"/>
        <v>0.03271028037383177</v>
      </c>
      <c r="W38" s="13">
        <f t="shared" si="22"/>
        <v>0.0243161094224924</v>
      </c>
      <c r="X38" s="13">
        <f t="shared" si="22"/>
        <v>0.031578947368421054</v>
      </c>
      <c r="Y38" s="13">
        <f t="shared" si="22"/>
        <v>0.02</v>
      </c>
      <c r="Z38" s="13">
        <f t="shared" si="22"/>
        <v>0.017676767676767676</v>
      </c>
      <c r="AA38" s="13">
        <f t="shared" si="22"/>
        <v>0.014388489208633094</v>
      </c>
      <c r="AB38" s="13">
        <f t="shared" si="22"/>
        <v>0.023131672597864767</v>
      </c>
      <c r="AC38" s="13">
        <f t="shared" si="22"/>
        <v>0.01591187270501836</v>
      </c>
      <c r="AD38" s="13">
        <f t="shared" si="22"/>
        <v>0.009467455621301775</v>
      </c>
      <c r="AE38" s="13">
        <f t="shared" si="22"/>
        <v>0.013237063778580024</v>
      </c>
      <c r="AF38" s="13">
        <f t="shared" si="22"/>
        <v>0.026234567901234566</v>
      </c>
      <c r="AG38" s="13">
        <f t="shared" si="22"/>
        <v>0.006420545746388443</v>
      </c>
      <c r="AH38" s="13">
        <f t="shared" si="22"/>
        <v>0.05345911949685535</v>
      </c>
      <c r="AI38" s="13">
        <f t="shared" si="22"/>
        <v>0.010256410256410256</v>
      </c>
      <c r="AJ38" s="13">
        <f t="shared" si="22"/>
        <v>0.02761795166858458</v>
      </c>
      <c r="AK38" s="13">
        <f t="shared" si="22"/>
        <v>0.010752688172043012</v>
      </c>
      <c r="AL38" s="13">
        <f t="shared" si="22"/>
        <v>0.0059031877213695395</v>
      </c>
      <c r="AM38" s="13">
        <f t="shared" si="22"/>
        <v>0.03114754098360656</v>
      </c>
      <c r="AN38" s="13">
        <f t="shared" si="22"/>
        <v>0.025590551181102362</v>
      </c>
      <c r="AO38" s="13">
        <f t="shared" si="22"/>
        <v>0.03823529411764706</v>
      </c>
      <c r="AP38" s="13">
        <f t="shared" si="22"/>
        <v>0.01838235294117647</v>
      </c>
      <c r="AQ38" s="13">
        <f t="shared" si="22"/>
        <v>0.07119741100323625</v>
      </c>
      <c r="AR38" s="13">
        <f t="shared" si="22"/>
        <v>0.016830294530154277</v>
      </c>
      <c r="AS38" s="13">
        <f t="shared" si="22"/>
        <v>0.01639344262295082</v>
      </c>
      <c r="AT38" s="13">
        <f t="shared" si="22"/>
        <v>0.0220954827013144</v>
      </c>
      <c r="AU38" s="11" t="s">
        <v>27</v>
      </c>
      <c r="AV38" s="13">
        <f>AV37/AV24</f>
        <v>0.02570793031916223</v>
      </c>
      <c r="AW38" s="13">
        <f>AW37/AW24</f>
        <v>0.025644958648183964</v>
      </c>
      <c r="AX38" s="13">
        <f>AX37/AX24</f>
        <v>0.017306023202794948</v>
      </c>
    </row>
    <row r="39" spans="1:54" ht="15">
      <c r="A39" s="8">
        <v>22</v>
      </c>
      <c r="B39" s="11" t="s">
        <v>73</v>
      </c>
      <c r="C39" s="8">
        <v>56</v>
      </c>
      <c r="D39" s="8">
        <v>20</v>
      </c>
      <c r="E39" s="8">
        <v>264</v>
      </c>
      <c r="F39" s="8">
        <v>154</v>
      </c>
      <c r="G39" s="8">
        <v>268</v>
      </c>
      <c r="H39" s="8">
        <v>219</v>
      </c>
      <c r="I39" s="8">
        <v>236</v>
      </c>
      <c r="J39" s="8">
        <v>152</v>
      </c>
      <c r="K39" s="8">
        <v>428</v>
      </c>
      <c r="L39" s="8">
        <v>34</v>
      </c>
      <c r="M39" s="8">
        <v>568</v>
      </c>
      <c r="N39" s="8">
        <v>360</v>
      </c>
      <c r="O39" s="8">
        <v>347</v>
      </c>
      <c r="P39" s="8">
        <v>444</v>
      </c>
      <c r="Q39" s="8">
        <v>305</v>
      </c>
      <c r="R39" s="8">
        <v>465</v>
      </c>
      <c r="S39" s="8">
        <v>388</v>
      </c>
      <c r="T39" s="8">
        <v>467</v>
      </c>
      <c r="U39" s="8">
        <v>181</v>
      </c>
      <c r="V39" s="8">
        <v>435</v>
      </c>
      <c r="W39" s="8">
        <v>301</v>
      </c>
      <c r="X39" s="8">
        <v>252</v>
      </c>
      <c r="Y39" s="8">
        <v>251</v>
      </c>
      <c r="Z39" s="8">
        <v>519</v>
      </c>
      <c r="AA39" s="8">
        <v>292</v>
      </c>
      <c r="AB39" s="8">
        <v>286</v>
      </c>
      <c r="AC39" s="8">
        <v>432</v>
      </c>
      <c r="AD39" s="8">
        <v>613</v>
      </c>
      <c r="AE39" s="8">
        <v>472</v>
      </c>
      <c r="AF39" s="8">
        <v>299</v>
      </c>
      <c r="AG39" s="8">
        <v>350</v>
      </c>
      <c r="AH39" s="8">
        <v>121</v>
      </c>
      <c r="AI39" s="8">
        <v>672</v>
      </c>
      <c r="AJ39" s="8">
        <v>426</v>
      </c>
      <c r="AK39" s="8">
        <v>69</v>
      </c>
      <c r="AL39" s="8">
        <v>624</v>
      </c>
      <c r="AM39" s="8">
        <v>562</v>
      </c>
      <c r="AN39" s="8">
        <v>278</v>
      </c>
      <c r="AO39" s="8">
        <v>158</v>
      </c>
      <c r="AP39" s="8">
        <v>196</v>
      </c>
      <c r="AQ39" s="8">
        <v>127</v>
      </c>
      <c r="AR39" s="8">
        <v>410</v>
      </c>
      <c r="AS39" s="8">
        <v>105</v>
      </c>
      <c r="AT39" s="8">
        <f>SUM(C39:AS39)</f>
        <v>13606</v>
      </c>
      <c r="AU39" s="11" t="s">
        <v>73</v>
      </c>
      <c r="AV39" s="8">
        <v>90508</v>
      </c>
      <c r="AW39" s="8">
        <v>989418</v>
      </c>
      <c r="AX39" s="8">
        <v>28527828</v>
      </c>
      <c r="AY39" s="29">
        <f>AX39/AX75</f>
        <v>140.33239967314168</v>
      </c>
      <c r="AZ39" s="5">
        <v>140</v>
      </c>
      <c r="BA39" s="5">
        <f>AZ39+AZ40</f>
        <v>343</v>
      </c>
      <c r="BB39" s="5" t="s">
        <v>80</v>
      </c>
    </row>
    <row r="40" spans="1:52" ht="15">
      <c r="A40" s="8" t="s">
        <v>2</v>
      </c>
      <c r="B40" s="11" t="s">
        <v>27</v>
      </c>
      <c r="C40" s="13">
        <f aca="true" t="shared" si="23" ref="C40:AT40">C39/C24</f>
        <v>0.40875912408759124</v>
      </c>
      <c r="D40" s="13">
        <f t="shared" si="23"/>
        <v>0.11976047904191617</v>
      </c>
      <c r="E40" s="13">
        <f t="shared" si="23"/>
        <v>0.5581395348837209</v>
      </c>
      <c r="F40" s="13">
        <f t="shared" si="23"/>
        <v>0.36666666666666664</v>
      </c>
      <c r="G40" s="13">
        <f t="shared" si="23"/>
        <v>0.4557823129251701</v>
      </c>
      <c r="H40" s="13">
        <f t="shared" si="23"/>
        <v>0.33282674772036475</v>
      </c>
      <c r="I40" s="13">
        <f t="shared" si="23"/>
        <v>0.4600389863547758</v>
      </c>
      <c r="J40" s="13">
        <f t="shared" si="23"/>
        <v>0.4662576687116564</v>
      </c>
      <c r="K40" s="13">
        <f t="shared" si="23"/>
        <v>0.5404040404040404</v>
      </c>
      <c r="L40" s="13">
        <f t="shared" si="23"/>
        <v>0.3434343434343434</v>
      </c>
      <c r="M40" s="13">
        <f t="shared" si="23"/>
        <v>0.5953878406708596</v>
      </c>
      <c r="N40" s="13">
        <f t="shared" si="23"/>
        <v>0.5365126676602087</v>
      </c>
      <c r="O40" s="13">
        <f t="shared" si="23"/>
        <v>0.41309523809523807</v>
      </c>
      <c r="P40" s="13">
        <f t="shared" si="23"/>
        <v>0.5223529411764706</v>
      </c>
      <c r="Q40" s="13">
        <f t="shared" si="23"/>
        <v>0.5495495495495496</v>
      </c>
      <c r="R40" s="141">
        <f t="shared" si="23"/>
        <v>0.702416918429003</v>
      </c>
      <c r="S40" s="13">
        <f t="shared" si="23"/>
        <v>0.47783251231527096</v>
      </c>
      <c r="T40" s="13">
        <f t="shared" si="23"/>
        <v>0.511500547645126</v>
      </c>
      <c r="U40" s="13">
        <f t="shared" si="23"/>
        <v>0.5070028011204482</v>
      </c>
      <c r="V40" s="13">
        <f t="shared" si="23"/>
        <v>0.508177570093458</v>
      </c>
      <c r="W40" s="13">
        <f t="shared" si="23"/>
        <v>0.4574468085106383</v>
      </c>
      <c r="X40" s="13">
        <f t="shared" si="23"/>
        <v>0.37894736842105264</v>
      </c>
      <c r="Y40" s="13">
        <f t="shared" si="23"/>
        <v>0.502</v>
      </c>
      <c r="Z40" s="13">
        <f t="shared" si="23"/>
        <v>0.43686868686868685</v>
      </c>
      <c r="AA40" s="13">
        <f t="shared" si="23"/>
        <v>0.4201438848920863</v>
      </c>
      <c r="AB40" s="13">
        <f t="shared" si="23"/>
        <v>0.5088967971530249</v>
      </c>
      <c r="AC40" s="13">
        <f t="shared" si="23"/>
        <v>0.5287637698898409</v>
      </c>
      <c r="AD40" s="141">
        <f t="shared" si="23"/>
        <v>0.7254437869822485</v>
      </c>
      <c r="AE40" s="13">
        <f t="shared" si="23"/>
        <v>0.5679903730445247</v>
      </c>
      <c r="AF40" s="13">
        <f t="shared" si="23"/>
        <v>0.46141975308641975</v>
      </c>
      <c r="AG40" s="13">
        <f t="shared" si="23"/>
        <v>0.5617977528089888</v>
      </c>
      <c r="AH40" s="13">
        <f t="shared" si="23"/>
        <v>0.3805031446540881</v>
      </c>
      <c r="AI40" s="13">
        <f t="shared" si="23"/>
        <v>0.6892307692307692</v>
      </c>
      <c r="AJ40" s="13">
        <f t="shared" si="23"/>
        <v>0.4902186421173763</v>
      </c>
      <c r="AK40" s="13">
        <f t="shared" si="23"/>
        <v>0.3709677419354839</v>
      </c>
      <c r="AL40" s="141">
        <f t="shared" si="23"/>
        <v>0.7367178276269185</v>
      </c>
      <c r="AM40" s="13">
        <f t="shared" si="23"/>
        <v>0.460655737704918</v>
      </c>
      <c r="AN40" s="13">
        <f t="shared" si="23"/>
        <v>0.547244094488189</v>
      </c>
      <c r="AO40" s="13">
        <f t="shared" si="23"/>
        <v>0.4647058823529412</v>
      </c>
      <c r="AP40" s="141">
        <f t="shared" si="23"/>
        <v>0.7205882352941176</v>
      </c>
      <c r="AQ40" s="13">
        <f t="shared" si="23"/>
        <v>0.4110032362459547</v>
      </c>
      <c r="AR40" s="13">
        <f t="shared" si="23"/>
        <v>0.5750350631136045</v>
      </c>
      <c r="AS40" s="13">
        <f t="shared" si="23"/>
        <v>0.430327868852459</v>
      </c>
      <c r="AT40" s="13">
        <f t="shared" si="23"/>
        <v>0.5138993805710832</v>
      </c>
      <c r="AU40" s="11" t="s">
        <v>27</v>
      </c>
      <c r="AV40" s="13">
        <f>AV39/AV24</f>
        <v>0.45241558571392865</v>
      </c>
      <c r="AW40" s="13">
        <f>AW39/AW24</f>
        <v>0.4598913181405557</v>
      </c>
      <c r="AX40" s="13">
        <f>AX39/AX24</f>
        <v>0.5420259508648461</v>
      </c>
      <c r="AZ40" s="5">
        <v>203</v>
      </c>
    </row>
    <row r="41" spans="1:54" ht="15">
      <c r="A41" s="8">
        <v>23</v>
      </c>
      <c r="B41" s="11" t="s">
        <v>110</v>
      </c>
      <c r="C41" s="37">
        <v>3</v>
      </c>
      <c r="D41" s="8">
        <v>1</v>
      </c>
      <c r="E41" s="8">
        <v>4</v>
      </c>
      <c r="F41" s="8">
        <v>7</v>
      </c>
      <c r="G41" s="8">
        <v>9</v>
      </c>
      <c r="H41" s="8">
        <v>12</v>
      </c>
      <c r="I41" s="8">
        <v>3</v>
      </c>
      <c r="J41" s="8">
        <v>3</v>
      </c>
      <c r="K41" s="8">
        <v>0</v>
      </c>
      <c r="L41" s="8">
        <v>0</v>
      </c>
      <c r="M41" s="8">
        <v>18</v>
      </c>
      <c r="N41" s="8">
        <v>10</v>
      </c>
      <c r="O41" s="8">
        <v>10</v>
      </c>
      <c r="P41" s="8">
        <v>11</v>
      </c>
      <c r="Q41" s="8">
        <v>6</v>
      </c>
      <c r="R41" s="8">
        <v>4</v>
      </c>
      <c r="S41" s="8">
        <v>8</v>
      </c>
      <c r="T41" s="8">
        <v>1</v>
      </c>
      <c r="U41" s="8">
        <v>4</v>
      </c>
      <c r="V41" s="8">
        <v>7</v>
      </c>
      <c r="W41" s="8">
        <v>5</v>
      </c>
      <c r="X41" s="8">
        <v>11</v>
      </c>
      <c r="Y41" s="8">
        <v>2</v>
      </c>
      <c r="Z41" s="8">
        <v>22</v>
      </c>
      <c r="AA41" s="8">
        <v>16</v>
      </c>
      <c r="AB41" s="8">
        <v>6</v>
      </c>
      <c r="AC41" s="8">
        <v>8</v>
      </c>
      <c r="AD41" s="8">
        <v>4</v>
      </c>
      <c r="AE41" s="8">
        <v>2</v>
      </c>
      <c r="AF41" s="8">
        <v>10</v>
      </c>
      <c r="AG41" s="8">
        <v>3</v>
      </c>
      <c r="AH41" s="8">
        <v>4</v>
      </c>
      <c r="AI41" s="8">
        <v>8</v>
      </c>
      <c r="AJ41" s="8">
        <v>19</v>
      </c>
      <c r="AK41" s="8">
        <v>3</v>
      </c>
      <c r="AL41" s="8">
        <v>6</v>
      </c>
      <c r="AM41" s="8">
        <v>17</v>
      </c>
      <c r="AN41" s="8">
        <v>9</v>
      </c>
      <c r="AO41" s="8">
        <v>4</v>
      </c>
      <c r="AP41" s="8">
        <v>0</v>
      </c>
      <c r="AQ41" s="8">
        <v>1</v>
      </c>
      <c r="AR41" s="8">
        <v>11</v>
      </c>
      <c r="AS41" s="8">
        <v>4</v>
      </c>
      <c r="AT41" s="8">
        <f>SUM(C41:AS41)</f>
        <v>296</v>
      </c>
      <c r="AU41" s="11" t="s">
        <v>110</v>
      </c>
      <c r="AV41" s="8">
        <v>3051</v>
      </c>
      <c r="AW41" s="8">
        <v>28861</v>
      </c>
      <c r="AX41" s="8">
        <v>399429</v>
      </c>
      <c r="BA41" s="7"/>
      <c r="BB41" t="s">
        <v>150</v>
      </c>
    </row>
    <row r="42" spans="1:50" ht="15">
      <c r="A42" s="8"/>
      <c r="B42" s="11" t="s">
        <v>27</v>
      </c>
      <c r="C42" s="13">
        <f aca="true" t="shared" si="24" ref="C42:AT42">C41/C24</f>
        <v>0.021897810218978103</v>
      </c>
      <c r="D42" s="13">
        <f t="shared" si="24"/>
        <v>0.005988023952095809</v>
      </c>
      <c r="E42" s="13">
        <f t="shared" si="24"/>
        <v>0.008456659619450317</v>
      </c>
      <c r="F42" s="13">
        <f t="shared" si="24"/>
        <v>0.016666666666666666</v>
      </c>
      <c r="G42" s="13">
        <f t="shared" si="24"/>
        <v>0.015306122448979591</v>
      </c>
      <c r="H42" s="13">
        <f t="shared" si="24"/>
        <v>0.0182370820668693</v>
      </c>
      <c r="I42" s="13">
        <f t="shared" si="24"/>
        <v>0.005847953216374269</v>
      </c>
      <c r="J42" s="13">
        <f t="shared" si="24"/>
        <v>0.009202453987730062</v>
      </c>
      <c r="K42" s="13">
        <f t="shared" si="24"/>
        <v>0</v>
      </c>
      <c r="L42" s="13">
        <f t="shared" si="24"/>
        <v>0</v>
      </c>
      <c r="M42" s="13">
        <f t="shared" si="24"/>
        <v>0.018867924528301886</v>
      </c>
      <c r="N42" s="13">
        <f t="shared" si="24"/>
        <v>0.014903129657228018</v>
      </c>
      <c r="O42" s="13">
        <f t="shared" si="24"/>
        <v>0.011904761904761904</v>
      </c>
      <c r="P42" s="13">
        <f t="shared" si="24"/>
        <v>0.012941176470588235</v>
      </c>
      <c r="Q42" s="13">
        <f t="shared" si="24"/>
        <v>0.010810810810810811</v>
      </c>
      <c r="R42" s="13">
        <f t="shared" si="24"/>
        <v>0.006042296072507553</v>
      </c>
      <c r="S42" s="13">
        <f t="shared" si="24"/>
        <v>0.009852216748768473</v>
      </c>
      <c r="T42" s="13">
        <f t="shared" si="24"/>
        <v>0.001095290251916758</v>
      </c>
      <c r="U42" s="13">
        <f t="shared" si="24"/>
        <v>0.011204481792717087</v>
      </c>
      <c r="V42" s="13">
        <f t="shared" si="24"/>
        <v>0.008177570093457943</v>
      </c>
      <c r="W42" s="13">
        <f t="shared" si="24"/>
        <v>0.007598784194528876</v>
      </c>
      <c r="X42" s="13">
        <f t="shared" si="24"/>
        <v>0.016541353383458645</v>
      </c>
      <c r="Y42" s="13">
        <f t="shared" si="24"/>
        <v>0.004</v>
      </c>
      <c r="Z42" s="13">
        <f t="shared" si="24"/>
        <v>0.018518518518518517</v>
      </c>
      <c r="AA42" s="13">
        <f t="shared" si="24"/>
        <v>0.02302158273381295</v>
      </c>
      <c r="AB42" s="13">
        <f t="shared" si="24"/>
        <v>0.010676156583629894</v>
      </c>
      <c r="AC42" s="13">
        <f t="shared" si="24"/>
        <v>0.009791921664626682</v>
      </c>
      <c r="AD42" s="13">
        <f t="shared" si="24"/>
        <v>0.004733727810650888</v>
      </c>
      <c r="AE42" s="13">
        <f t="shared" si="24"/>
        <v>0.0024067388688327317</v>
      </c>
      <c r="AF42" s="13">
        <f t="shared" si="24"/>
        <v>0.015432098765432098</v>
      </c>
      <c r="AG42" s="13">
        <f t="shared" si="24"/>
        <v>0.004815409309791332</v>
      </c>
      <c r="AH42" s="13">
        <f t="shared" si="24"/>
        <v>0.012578616352201259</v>
      </c>
      <c r="AI42" s="13">
        <f t="shared" si="24"/>
        <v>0.008205128205128205</v>
      </c>
      <c r="AJ42" s="13">
        <f t="shared" si="24"/>
        <v>0.02186421173762946</v>
      </c>
      <c r="AK42" s="13">
        <f t="shared" si="24"/>
        <v>0.016129032258064516</v>
      </c>
      <c r="AL42" s="13">
        <f t="shared" si="24"/>
        <v>0.0070838252656434475</v>
      </c>
      <c r="AM42" s="13">
        <f t="shared" si="24"/>
        <v>0.013934426229508197</v>
      </c>
      <c r="AN42" s="13">
        <f t="shared" si="24"/>
        <v>0.017716535433070866</v>
      </c>
      <c r="AO42" s="13">
        <f t="shared" si="24"/>
        <v>0.011764705882352941</v>
      </c>
      <c r="AP42" s="13">
        <f t="shared" si="24"/>
        <v>0</v>
      </c>
      <c r="AQ42" s="13">
        <f t="shared" si="24"/>
        <v>0.003236245954692557</v>
      </c>
      <c r="AR42" s="13">
        <f t="shared" si="24"/>
        <v>0.015427769985974754</v>
      </c>
      <c r="AS42" s="13">
        <f t="shared" si="24"/>
        <v>0.01639344262295082</v>
      </c>
      <c r="AT42" s="13">
        <f t="shared" si="24"/>
        <v>0.011179936546306089</v>
      </c>
      <c r="AU42" s="11" t="s">
        <v>27</v>
      </c>
      <c r="AV42" s="13">
        <f>AV41/AV24</f>
        <v>0.015250806028342206</v>
      </c>
      <c r="AW42" s="13">
        <f>AW41/AW24</f>
        <v>0.013414879588661797</v>
      </c>
      <c r="AX42" s="13">
        <f>AX41/AX24</f>
        <v>0.007589112060266019</v>
      </c>
    </row>
    <row r="43" spans="1:54" ht="15">
      <c r="A43" s="8">
        <v>24</v>
      </c>
      <c r="B43" s="11" t="s">
        <v>111</v>
      </c>
      <c r="C43" s="37">
        <v>0</v>
      </c>
      <c r="D43" s="8">
        <v>0</v>
      </c>
      <c r="E43" s="8">
        <v>0</v>
      </c>
      <c r="F43" s="8">
        <v>4</v>
      </c>
      <c r="G43" s="8">
        <v>0</v>
      </c>
      <c r="H43" s="8">
        <v>3</v>
      </c>
      <c r="I43" s="8">
        <v>0</v>
      </c>
      <c r="J43" s="8">
        <v>1</v>
      </c>
      <c r="K43" s="8">
        <v>0</v>
      </c>
      <c r="L43" s="8">
        <v>1</v>
      </c>
      <c r="M43" s="8">
        <v>1</v>
      </c>
      <c r="N43" s="8">
        <v>2</v>
      </c>
      <c r="O43" s="8">
        <v>1</v>
      </c>
      <c r="P43" s="8">
        <v>0</v>
      </c>
      <c r="Q43" s="8">
        <v>1</v>
      </c>
      <c r="R43" s="8">
        <v>1</v>
      </c>
      <c r="S43" s="8">
        <v>2</v>
      </c>
      <c r="T43" s="8">
        <v>0</v>
      </c>
      <c r="U43" s="8">
        <v>0</v>
      </c>
      <c r="V43" s="8">
        <v>2</v>
      </c>
      <c r="W43" s="8">
        <v>0</v>
      </c>
      <c r="X43" s="8">
        <v>1</v>
      </c>
      <c r="Y43" s="8">
        <v>1</v>
      </c>
      <c r="Z43" s="8">
        <v>8</v>
      </c>
      <c r="AA43" s="8">
        <v>3</v>
      </c>
      <c r="AB43" s="8">
        <v>0</v>
      </c>
      <c r="AC43" s="8">
        <v>0</v>
      </c>
      <c r="AD43" s="8">
        <v>4</v>
      </c>
      <c r="AE43" s="8">
        <v>2</v>
      </c>
      <c r="AF43" s="8">
        <v>4</v>
      </c>
      <c r="AG43" s="8">
        <v>1</v>
      </c>
      <c r="AH43" s="8">
        <v>1</v>
      </c>
      <c r="AI43" s="8">
        <v>0</v>
      </c>
      <c r="AJ43" s="8">
        <v>0</v>
      </c>
      <c r="AK43" s="8">
        <v>1</v>
      </c>
      <c r="AL43" s="8">
        <v>0</v>
      </c>
      <c r="AM43" s="8">
        <v>3</v>
      </c>
      <c r="AN43" s="8">
        <v>0</v>
      </c>
      <c r="AO43" s="8">
        <v>0</v>
      </c>
      <c r="AP43" s="15">
        <v>1</v>
      </c>
      <c r="AQ43" s="15">
        <v>1</v>
      </c>
      <c r="AR43" s="15">
        <v>1</v>
      </c>
      <c r="AS43" s="15">
        <v>1</v>
      </c>
      <c r="AT43" s="8">
        <f>SUM(C43:AS43)</f>
        <v>52</v>
      </c>
      <c r="AU43" s="11" t="s">
        <v>111</v>
      </c>
      <c r="AV43" s="8">
        <v>518</v>
      </c>
      <c r="AW43" s="8">
        <v>5275</v>
      </c>
      <c r="AX43" s="8">
        <v>115433</v>
      </c>
      <c r="AY43" s="41"/>
      <c r="AZ43" s="7"/>
      <c r="BA43" s="5">
        <f>AZ43+AZ44</f>
        <v>1</v>
      </c>
      <c r="BB43" s="5" t="s">
        <v>151</v>
      </c>
    </row>
    <row r="44" spans="1:52" ht="15">
      <c r="A44" s="8"/>
      <c r="B44" s="11" t="s">
        <v>27</v>
      </c>
      <c r="C44" s="13">
        <f aca="true" t="shared" si="25" ref="C44:AT44">C43/C24</f>
        <v>0</v>
      </c>
      <c r="D44" s="13">
        <f t="shared" si="25"/>
        <v>0</v>
      </c>
      <c r="E44" s="13">
        <f t="shared" si="25"/>
        <v>0</v>
      </c>
      <c r="F44" s="13">
        <f t="shared" si="25"/>
        <v>0.009523809523809525</v>
      </c>
      <c r="G44" s="13">
        <f t="shared" si="25"/>
        <v>0</v>
      </c>
      <c r="H44" s="13">
        <f t="shared" si="25"/>
        <v>0.004559270516717325</v>
      </c>
      <c r="I44" s="13">
        <f t="shared" si="25"/>
        <v>0</v>
      </c>
      <c r="J44" s="13">
        <f t="shared" si="25"/>
        <v>0.003067484662576687</v>
      </c>
      <c r="K44" s="13">
        <f t="shared" si="25"/>
        <v>0</v>
      </c>
      <c r="L44" s="13">
        <f t="shared" si="25"/>
        <v>0.010101010101010102</v>
      </c>
      <c r="M44" s="13">
        <f t="shared" si="25"/>
        <v>0.0010482180293501049</v>
      </c>
      <c r="N44" s="13">
        <f t="shared" si="25"/>
        <v>0.0029806259314456036</v>
      </c>
      <c r="O44" s="13">
        <f t="shared" si="25"/>
        <v>0.0011904761904761906</v>
      </c>
      <c r="P44" s="13">
        <f t="shared" si="25"/>
        <v>0</v>
      </c>
      <c r="Q44" s="13">
        <f t="shared" si="25"/>
        <v>0.0018018018018018018</v>
      </c>
      <c r="R44" s="13">
        <f t="shared" si="25"/>
        <v>0.0015105740181268882</v>
      </c>
      <c r="S44" s="13">
        <f t="shared" si="25"/>
        <v>0.0024630541871921183</v>
      </c>
      <c r="T44" s="13">
        <f t="shared" si="25"/>
        <v>0</v>
      </c>
      <c r="U44" s="13">
        <f t="shared" si="25"/>
        <v>0</v>
      </c>
      <c r="V44" s="13">
        <f t="shared" si="25"/>
        <v>0.002336448598130841</v>
      </c>
      <c r="W44" s="13">
        <f t="shared" si="25"/>
        <v>0</v>
      </c>
      <c r="X44" s="13">
        <f t="shared" si="25"/>
        <v>0.0015037593984962407</v>
      </c>
      <c r="Y44" s="13">
        <f t="shared" si="25"/>
        <v>0.002</v>
      </c>
      <c r="Z44" s="13">
        <f t="shared" si="25"/>
        <v>0.006734006734006734</v>
      </c>
      <c r="AA44" s="13">
        <f t="shared" si="25"/>
        <v>0.004316546762589928</v>
      </c>
      <c r="AB44" s="13">
        <f t="shared" si="25"/>
        <v>0</v>
      </c>
      <c r="AC44" s="13">
        <f t="shared" si="25"/>
        <v>0</v>
      </c>
      <c r="AD44" s="13">
        <f t="shared" si="25"/>
        <v>0.004733727810650888</v>
      </c>
      <c r="AE44" s="13">
        <f t="shared" si="25"/>
        <v>0.0024067388688327317</v>
      </c>
      <c r="AF44" s="13">
        <f t="shared" si="25"/>
        <v>0.006172839506172839</v>
      </c>
      <c r="AG44" s="13">
        <f t="shared" si="25"/>
        <v>0.0016051364365971107</v>
      </c>
      <c r="AH44" s="13">
        <f t="shared" si="25"/>
        <v>0.0031446540880503146</v>
      </c>
      <c r="AI44" s="13">
        <f t="shared" si="25"/>
        <v>0</v>
      </c>
      <c r="AJ44" s="13">
        <f t="shared" si="25"/>
        <v>0</v>
      </c>
      <c r="AK44" s="13">
        <f t="shared" si="25"/>
        <v>0.005376344086021506</v>
      </c>
      <c r="AL44" s="13">
        <f t="shared" si="25"/>
        <v>0</v>
      </c>
      <c r="AM44" s="13">
        <f t="shared" si="25"/>
        <v>0.002459016393442623</v>
      </c>
      <c r="AN44" s="13">
        <f t="shared" si="25"/>
        <v>0</v>
      </c>
      <c r="AO44" s="13">
        <f t="shared" si="25"/>
        <v>0</v>
      </c>
      <c r="AP44" s="13">
        <f t="shared" si="25"/>
        <v>0.003676470588235294</v>
      </c>
      <c r="AQ44" s="13">
        <f t="shared" si="25"/>
        <v>0.003236245954692557</v>
      </c>
      <c r="AR44" s="13">
        <f t="shared" si="25"/>
        <v>0.001402524544179523</v>
      </c>
      <c r="AS44" s="13">
        <f t="shared" si="25"/>
        <v>0.004098360655737705</v>
      </c>
      <c r="AT44" s="13">
        <f t="shared" si="25"/>
        <v>0.001964042906783502</v>
      </c>
      <c r="AU44" s="11" t="s">
        <v>27</v>
      </c>
      <c r="AV44" s="13">
        <f>AV43/AV24</f>
        <v>0.002589287945814901</v>
      </c>
      <c r="AW44" s="13">
        <f>AW43/AW24</f>
        <v>0.002451872417109282</v>
      </c>
      <c r="AX44" s="13">
        <f>AX43/AX24</f>
        <v>0.002193215746610004</v>
      </c>
      <c r="AZ44" s="5">
        <v>1</v>
      </c>
    </row>
    <row r="45" spans="1:54" ht="15">
      <c r="A45" s="8">
        <v>25</v>
      </c>
      <c r="B45" s="11" t="s">
        <v>65</v>
      </c>
      <c r="C45" s="8">
        <v>27</v>
      </c>
      <c r="D45" s="8">
        <v>13</v>
      </c>
      <c r="E45" s="37">
        <v>46</v>
      </c>
      <c r="F45" s="37">
        <v>44</v>
      </c>
      <c r="G45" s="37">
        <v>64</v>
      </c>
      <c r="H45" s="37">
        <v>90</v>
      </c>
      <c r="I45" s="37">
        <v>63</v>
      </c>
      <c r="J45" s="37">
        <v>25</v>
      </c>
      <c r="K45" s="37">
        <v>69</v>
      </c>
      <c r="L45" s="37">
        <v>13</v>
      </c>
      <c r="M45" s="37">
        <v>87</v>
      </c>
      <c r="N45" s="37">
        <v>47</v>
      </c>
      <c r="O45" s="37">
        <v>101</v>
      </c>
      <c r="P45" s="37">
        <v>83</v>
      </c>
      <c r="Q45" s="37">
        <v>55</v>
      </c>
      <c r="R45" s="37">
        <v>50</v>
      </c>
      <c r="S45" s="37">
        <v>97</v>
      </c>
      <c r="T45" s="37">
        <v>105</v>
      </c>
      <c r="U45" s="37">
        <v>35</v>
      </c>
      <c r="V45" s="37">
        <v>100</v>
      </c>
      <c r="W45" s="37">
        <v>69</v>
      </c>
      <c r="X45" s="37">
        <v>97</v>
      </c>
      <c r="Y45" s="37">
        <v>48</v>
      </c>
      <c r="Z45" s="37">
        <v>131</v>
      </c>
      <c r="AA45" s="37">
        <v>76</v>
      </c>
      <c r="AB45" s="37">
        <v>48</v>
      </c>
      <c r="AC45" s="37">
        <v>93</v>
      </c>
      <c r="AD45" s="37">
        <v>74</v>
      </c>
      <c r="AE45" s="37">
        <v>98</v>
      </c>
      <c r="AF45" s="37">
        <v>67</v>
      </c>
      <c r="AG45" s="37">
        <v>68</v>
      </c>
      <c r="AH45" s="37">
        <v>52</v>
      </c>
      <c r="AI45" s="37">
        <v>60</v>
      </c>
      <c r="AJ45" s="37">
        <v>109</v>
      </c>
      <c r="AK45" s="37">
        <v>19</v>
      </c>
      <c r="AL45" s="37">
        <v>72</v>
      </c>
      <c r="AM45" s="37">
        <v>208</v>
      </c>
      <c r="AN45" s="37">
        <v>50</v>
      </c>
      <c r="AO45" s="37">
        <v>62</v>
      </c>
      <c r="AP45" s="37">
        <v>28</v>
      </c>
      <c r="AQ45" s="37">
        <v>61</v>
      </c>
      <c r="AR45" s="37">
        <v>84</v>
      </c>
      <c r="AS45" s="37">
        <v>28</v>
      </c>
      <c r="AT45" s="8">
        <f>SUM(C45:AS45)</f>
        <v>2916</v>
      </c>
      <c r="AU45" s="11" t="s">
        <v>65</v>
      </c>
      <c r="AV45" s="8">
        <v>26615</v>
      </c>
      <c r="AW45" s="8">
        <v>320409</v>
      </c>
      <c r="AX45" s="8">
        <v>6917063</v>
      </c>
      <c r="AY45" s="29">
        <f>AX45/AX75</f>
        <v>34.02600609763563</v>
      </c>
      <c r="AZ45" s="5">
        <v>34</v>
      </c>
      <c r="BA45" s="5">
        <f>AZ45+AZ46</f>
        <v>39</v>
      </c>
      <c r="BB45" s="5" t="s">
        <v>65</v>
      </c>
    </row>
    <row r="46" spans="1:52" ht="15">
      <c r="A46" s="8"/>
      <c r="B46" s="11" t="s">
        <v>27</v>
      </c>
      <c r="C46" s="13">
        <f aca="true" t="shared" si="26" ref="C46:AT46">C45/C24</f>
        <v>0.19708029197080293</v>
      </c>
      <c r="D46" s="13">
        <f t="shared" si="26"/>
        <v>0.07784431137724551</v>
      </c>
      <c r="E46" s="13">
        <f t="shared" si="26"/>
        <v>0.09725158562367865</v>
      </c>
      <c r="F46" s="13">
        <f t="shared" si="26"/>
        <v>0.10476190476190476</v>
      </c>
      <c r="G46" s="13">
        <f t="shared" si="26"/>
        <v>0.10884353741496598</v>
      </c>
      <c r="H46" s="13">
        <f t="shared" si="26"/>
        <v>0.13677811550151975</v>
      </c>
      <c r="I46" s="13">
        <f t="shared" si="26"/>
        <v>0.12280701754385964</v>
      </c>
      <c r="J46" s="13">
        <f t="shared" si="26"/>
        <v>0.07668711656441718</v>
      </c>
      <c r="K46" s="13">
        <f t="shared" si="26"/>
        <v>0.08712121212121213</v>
      </c>
      <c r="L46" s="13">
        <f t="shared" si="26"/>
        <v>0.13131313131313133</v>
      </c>
      <c r="M46" s="13">
        <f t="shared" si="26"/>
        <v>0.09119496855345911</v>
      </c>
      <c r="N46" s="13">
        <f t="shared" si="26"/>
        <v>0.07004470938897168</v>
      </c>
      <c r="O46" s="13">
        <f t="shared" si="26"/>
        <v>0.12023809523809524</v>
      </c>
      <c r="P46" s="13">
        <f t="shared" si="26"/>
        <v>0.0976470588235294</v>
      </c>
      <c r="Q46" s="13">
        <f t="shared" si="26"/>
        <v>0.0990990990990991</v>
      </c>
      <c r="R46" s="141">
        <f t="shared" si="26"/>
        <v>0.0755287009063444</v>
      </c>
      <c r="S46" s="13">
        <f t="shared" si="26"/>
        <v>0.11945812807881774</v>
      </c>
      <c r="T46" s="13">
        <f t="shared" si="26"/>
        <v>0.11500547645125958</v>
      </c>
      <c r="U46" s="13">
        <f t="shared" si="26"/>
        <v>0.09803921568627451</v>
      </c>
      <c r="V46" s="13">
        <f t="shared" si="26"/>
        <v>0.11682242990654206</v>
      </c>
      <c r="W46" s="13">
        <f t="shared" si="26"/>
        <v>0.10486322188449848</v>
      </c>
      <c r="X46" s="13">
        <f t="shared" si="26"/>
        <v>0.14586466165413534</v>
      </c>
      <c r="Y46" s="13">
        <f t="shared" si="26"/>
        <v>0.096</v>
      </c>
      <c r="Z46" s="13">
        <f t="shared" si="26"/>
        <v>0.11026936026936027</v>
      </c>
      <c r="AA46" s="13">
        <f t="shared" si="26"/>
        <v>0.1093525179856115</v>
      </c>
      <c r="AB46" s="13">
        <f t="shared" si="26"/>
        <v>0.08540925266903915</v>
      </c>
      <c r="AC46" s="13">
        <f t="shared" si="26"/>
        <v>0.11383108935128519</v>
      </c>
      <c r="AD46" s="13">
        <f t="shared" si="26"/>
        <v>0.08757396449704143</v>
      </c>
      <c r="AE46" s="13">
        <f t="shared" si="26"/>
        <v>0.11793020457280386</v>
      </c>
      <c r="AF46" s="13">
        <f t="shared" si="26"/>
        <v>0.10339506172839506</v>
      </c>
      <c r="AG46" s="13">
        <f t="shared" si="26"/>
        <v>0.10914927768860354</v>
      </c>
      <c r="AH46" s="13">
        <f t="shared" si="26"/>
        <v>0.16352201257861634</v>
      </c>
      <c r="AI46" s="13">
        <f t="shared" si="26"/>
        <v>0.06153846153846154</v>
      </c>
      <c r="AJ46" s="13">
        <f t="shared" si="26"/>
        <v>0.12543153049482164</v>
      </c>
      <c r="AK46" s="13">
        <f t="shared" si="26"/>
        <v>0.10215053763440861</v>
      </c>
      <c r="AL46" s="13">
        <f t="shared" si="26"/>
        <v>0.08500590318772137</v>
      </c>
      <c r="AM46" s="13">
        <f t="shared" si="26"/>
        <v>0.17049180327868851</v>
      </c>
      <c r="AN46" s="13">
        <f t="shared" si="26"/>
        <v>0.0984251968503937</v>
      </c>
      <c r="AO46" s="13">
        <f t="shared" si="26"/>
        <v>0.18235294117647058</v>
      </c>
      <c r="AP46" s="13">
        <f t="shared" si="26"/>
        <v>0.10294117647058823</v>
      </c>
      <c r="AQ46" s="13">
        <f>AQ45/AQ24</f>
        <v>0.19741100323624594</v>
      </c>
      <c r="AR46" s="13">
        <f>AR45/AR24</f>
        <v>0.11781206171107994</v>
      </c>
      <c r="AS46" s="13">
        <f>AS45/AS24</f>
        <v>0.11475409836065574</v>
      </c>
      <c r="AT46" s="13">
        <f t="shared" si="26"/>
        <v>0.11013748300347484</v>
      </c>
      <c r="AU46" s="11" t="s">
        <v>27</v>
      </c>
      <c r="AV46" s="13">
        <f>AV45/AV24</f>
        <v>0.1330384144360301</v>
      </c>
      <c r="AW46" s="13">
        <f>AW45/AW24</f>
        <v>0.14892928706987069</v>
      </c>
      <c r="AX46" s="13">
        <f>AX45/AX24</f>
        <v>0.1314235226659052</v>
      </c>
      <c r="AZ46" s="5">
        <v>5</v>
      </c>
    </row>
    <row r="47" spans="1:54" ht="15">
      <c r="A47" s="8">
        <v>26</v>
      </c>
      <c r="B47" s="11" t="s">
        <v>112</v>
      </c>
      <c r="C47" s="37">
        <v>1</v>
      </c>
      <c r="D47" s="37">
        <v>14</v>
      </c>
      <c r="E47" s="37">
        <v>7</v>
      </c>
      <c r="F47" s="37">
        <v>5</v>
      </c>
      <c r="G47" s="37">
        <v>13</v>
      </c>
      <c r="H47" s="37">
        <v>18</v>
      </c>
      <c r="I47" s="37">
        <v>12</v>
      </c>
      <c r="J47" s="37">
        <v>7</v>
      </c>
      <c r="K47" s="37">
        <v>6</v>
      </c>
      <c r="L47" s="37">
        <v>2</v>
      </c>
      <c r="M47" s="37">
        <v>1</v>
      </c>
      <c r="N47" s="37">
        <v>5</v>
      </c>
      <c r="O47" s="37">
        <v>21</v>
      </c>
      <c r="P47" s="37">
        <v>7</v>
      </c>
      <c r="Q47" s="37">
        <v>9</v>
      </c>
      <c r="R47" s="37">
        <v>6</v>
      </c>
      <c r="S47" s="37">
        <v>9</v>
      </c>
      <c r="T47" s="37">
        <v>8</v>
      </c>
      <c r="U47" s="37">
        <v>10</v>
      </c>
      <c r="V47" s="37">
        <v>8</v>
      </c>
      <c r="W47" s="37">
        <v>14</v>
      </c>
      <c r="X47" s="37">
        <v>10</v>
      </c>
      <c r="Y47" s="37">
        <v>7</v>
      </c>
      <c r="Z47" s="37">
        <v>27</v>
      </c>
      <c r="AA47" s="37">
        <v>18</v>
      </c>
      <c r="AB47" s="37">
        <v>4</v>
      </c>
      <c r="AC47" s="37">
        <v>11</v>
      </c>
      <c r="AD47" s="37">
        <v>7</v>
      </c>
      <c r="AE47" s="37">
        <v>9</v>
      </c>
      <c r="AF47" s="37">
        <v>11</v>
      </c>
      <c r="AG47" s="37">
        <v>7</v>
      </c>
      <c r="AH47" s="37">
        <v>3</v>
      </c>
      <c r="AI47" s="37">
        <v>13</v>
      </c>
      <c r="AJ47" s="37">
        <v>14</v>
      </c>
      <c r="AK47" s="37">
        <v>8</v>
      </c>
      <c r="AL47" s="37">
        <v>4</v>
      </c>
      <c r="AM47" s="37">
        <v>8</v>
      </c>
      <c r="AN47" s="37">
        <v>4</v>
      </c>
      <c r="AO47" s="37">
        <v>6</v>
      </c>
      <c r="AP47" s="37">
        <v>1</v>
      </c>
      <c r="AQ47" s="37">
        <v>0</v>
      </c>
      <c r="AR47" s="37">
        <v>17</v>
      </c>
      <c r="AS47" s="37">
        <v>10</v>
      </c>
      <c r="AT47" s="8">
        <f>SUM(C47:AS47)</f>
        <v>382</v>
      </c>
      <c r="AU47" s="11" t="s">
        <v>112</v>
      </c>
      <c r="AV47" s="37">
        <v>2676</v>
      </c>
      <c r="AW47" s="37">
        <v>25669</v>
      </c>
      <c r="AX47" s="37">
        <v>384675</v>
      </c>
      <c r="BA47" s="7"/>
      <c r="BB47" s="7" t="s">
        <v>112</v>
      </c>
    </row>
    <row r="48" spans="1:54" ht="15">
      <c r="A48" s="8"/>
      <c r="B48" s="11" t="s">
        <v>27</v>
      </c>
      <c r="C48" s="13">
        <f>C47/C24</f>
        <v>0.0072992700729927005</v>
      </c>
      <c r="D48" s="13">
        <f aca="true" t="shared" si="27" ref="D48:AT48">D47/D24</f>
        <v>0.08383233532934131</v>
      </c>
      <c r="E48" s="13">
        <f t="shared" si="27"/>
        <v>0.014799154334038054</v>
      </c>
      <c r="F48" s="13">
        <f t="shared" si="27"/>
        <v>0.011904761904761904</v>
      </c>
      <c r="G48" s="13">
        <f t="shared" si="27"/>
        <v>0.022108843537414966</v>
      </c>
      <c r="H48" s="13">
        <f t="shared" si="27"/>
        <v>0.02735562310030395</v>
      </c>
      <c r="I48" s="13">
        <f t="shared" si="27"/>
        <v>0.023391812865497075</v>
      </c>
      <c r="J48" s="13">
        <f t="shared" si="27"/>
        <v>0.02147239263803681</v>
      </c>
      <c r="K48" s="13">
        <f t="shared" si="27"/>
        <v>0.007575757575757576</v>
      </c>
      <c r="L48" s="13">
        <f t="shared" si="27"/>
        <v>0.020202020202020204</v>
      </c>
      <c r="M48" s="13">
        <f t="shared" si="27"/>
        <v>0.0010482180293501049</v>
      </c>
      <c r="N48" s="13">
        <f t="shared" si="27"/>
        <v>0.007451564828614009</v>
      </c>
      <c r="O48" s="13">
        <f t="shared" si="27"/>
        <v>0.025</v>
      </c>
      <c r="P48" s="13">
        <f t="shared" si="27"/>
        <v>0.00823529411764706</v>
      </c>
      <c r="Q48" s="13">
        <f t="shared" si="27"/>
        <v>0.016216216216216217</v>
      </c>
      <c r="R48" s="13">
        <f t="shared" si="27"/>
        <v>0.00906344410876133</v>
      </c>
      <c r="S48" s="13">
        <f t="shared" si="27"/>
        <v>0.011083743842364532</v>
      </c>
      <c r="T48" s="13">
        <f t="shared" si="27"/>
        <v>0.008762322015334063</v>
      </c>
      <c r="U48" s="13">
        <f t="shared" si="27"/>
        <v>0.028011204481792718</v>
      </c>
      <c r="V48" s="13">
        <f t="shared" si="27"/>
        <v>0.009345794392523364</v>
      </c>
      <c r="W48" s="13">
        <f t="shared" si="27"/>
        <v>0.02127659574468085</v>
      </c>
      <c r="X48" s="13">
        <f t="shared" si="27"/>
        <v>0.015037593984962405</v>
      </c>
      <c r="Y48" s="13">
        <f t="shared" si="27"/>
        <v>0.014</v>
      </c>
      <c r="Z48" s="13">
        <f t="shared" si="27"/>
        <v>0.022727272727272728</v>
      </c>
      <c r="AA48" s="13">
        <f t="shared" si="27"/>
        <v>0.025899280575539568</v>
      </c>
      <c r="AB48" s="13">
        <f t="shared" si="27"/>
        <v>0.0071174377224199285</v>
      </c>
      <c r="AC48" s="13">
        <f t="shared" si="27"/>
        <v>0.01346389228886169</v>
      </c>
      <c r="AD48" s="13">
        <f t="shared" si="27"/>
        <v>0.008284023668639054</v>
      </c>
      <c r="AE48" s="13">
        <f t="shared" si="27"/>
        <v>0.010830324909747292</v>
      </c>
      <c r="AF48" s="13">
        <f t="shared" si="27"/>
        <v>0.016975308641975308</v>
      </c>
      <c r="AG48" s="13">
        <f t="shared" si="27"/>
        <v>0.011235955056179775</v>
      </c>
      <c r="AH48" s="13">
        <f t="shared" si="27"/>
        <v>0.009433962264150943</v>
      </c>
      <c r="AI48" s="13">
        <f t="shared" si="27"/>
        <v>0.013333333333333334</v>
      </c>
      <c r="AJ48" s="13">
        <f t="shared" si="27"/>
        <v>0.01611047180667434</v>
      </c>
      <c r="AK48" s="13">
        <f t="shared" si="27"/>
        <v>0.043010752688172046</v>
      </c>
      <c r="AL48" s="141">
        <f t="shared" si="27"/>
        <v>0.004722550177095631</v>
      </c>
      <c r="AM48" s="13">
        <f t="shared" si="27"/>
        <v>0.006557377049180328</v>
      </c>
      <c r="AN48" s="13">
        <f t="shared" si="27"/>
        <v>0.007874015748031496</v>
      </c>
      <c r="AO48" s="13">
        <f t="shared" si="27"/>
        <v>0.01764705882352941</v>
      </c>
      <c r="AP48" s="141">
        <f t="shared" si="27"/>
        <v>0.003676470588235294</v>
      </c>
      <c r="AQ48" s="13">
        <f t="shared" si="27"/>
        <v>0</v>
      </c>
      <c r="AR48" s="13">
        <f t="shared" si="27"/>
        <v>0.023842917251051893</v>
      </c>
      <c r="AS48" s="13">
        <f t="shared" si="27"/>
        <v>0.040983606557377046</v>
      </c>
      <c r="AT48" s="13">
        <f t="shared" si="27"/>
        <v>0.014428161353678803</v>
      </c>
      <c r="AU48" s="11" t="s">
        <v>27</v>
      </c>
      <c r="AV48" s="13">
        <f>AV47/AV24</f>
        <v>0.013376321511584315</v>
      </c>
      <c r="AW48" s="13">
        <f>AW47/AW24</f>
        <v>0.011931206270100124</v>
      </c>
      <c r="AX48" s="13">
        <f>AX47/AX24</f>
        <v>0.007308787498611345</v>
      </c>
      <c r="AZ48" s="7"/>
      <c r="BA48" s="7"/>
      <c r="BB48" s="7"/>
    </row>
    <row r="49" spans="1:54" ht="15">
      <c r="A49" s="8">
        <v>27</v>
      </c>
      <c r="B49" s="11" t="s">
        <v>113</v>
      </c>
      <c r="C49" s="37">
        <v>8</v>
      </c>
      <c r="D49" s="37">
        <v>19</v>
      </c>
      <c r="E49" s="37">
        <v>22</v>
      </c>
      <c r="F49" s="37">
        <v>27</v>
      </c>
      <c r="G49" s="37">
        <v>22</v>
      </c>
      <c r="H49" s="37">
        <v>43</v>
      </c>
      <c r="I49" s="37">
        <v>20</v>
      </c>
      <c r="J49" s="37">
        <v>8</v>
      </c>
      <c r="K49" s="37">
        <v>33</v>
      </c>
      <c r="L49" s="37">
        <v>3</v>
      </c>
      <c r="M49" s="37">
        <v>2</v>
      </c>
      <c r="N49" s="37">
        <v>31</v>
      </c>
      <c r="O49" s="37">
        <v>28</v>
      </c>
      <c r="P49" s="37">
        <v>20</v>
      </c>
      <c r="Q49" s="37">
        <v>15</v>
      </c>
      <c r="R49" s="37">
        <v>9</v>
      </c>
      <c r="S49" s="37">
        <v>35</v>
      </c>
      <c r="T49" s="37">
        <v>22</v>
      </c>
      <c r="U49" s="37">
        <v>15</v>
      </c>
      <c r="V49" s="37">
        <v>25</v>
      </c>
      <c r="W49" s="37">
        <v>27</v>
      </c>
      <c r="X49" s="37">
        <v>38</v>
      </c>
      <c r="Y49" s="37">
        <v>13</v>
      </c>
      <c r="Z49" s="37">
        <v>72</v>
      </c>
      <c r="AA49" s="37">
        <v>53</v>
      </c>
      <c r="AB49" s="37">
        <v>33</v>
      </c>
      <c r="AC49" s="37">
        <v>29</v>
      </c>
      <c r="AD49" s="37">
        <v>16</v>
      </c>
      <c r="AE49" s="37">
        <v>37</v>
      </c>
      <c r="AF49" s="37">
        <v>23</v>
      </c>
      <c r="AG49" s="37">
        <v>22</v>
      </c>
      <c r="AH49" s="37">
        <v>9</v>
      </c>
      <c r="AI49" s="37">
        <v>31</v>
      </c>
      <c r="AJ49" s="37">
        <v>26</v>
      </c>
      <c r="AK49" s="37">
        <v>10</v>
      </c>
      <c r="AL49" s="37">
        <v>9</v>
      </c>
      <c r="AM49" s="37">
        <v>22</v>
      </c>
      <c r="AN49" s="37">
        <v>14</v>
      </c>
      <c r="AO49" s="37">
        <v>5</v>
      </c>
      <c r="AP49" s="37">
        <v>2</v>
      </c>
      <c r="AQ49" s="37">
        <v>2</v>
      </c>
      <c r="AR49" s="37">
        <v>30</v>
      </c>
      <c r="AS49" s="37">
        <v>23</v>
      </c>
      <c r="AT49" s="8">
        <f>SUM(C49:AS49)</f>
        <v>953</v>
      </c>
      <c r="AU49" s="11" t="s">
        <v>113</v>
      </c>
      <c r="AV49" s="8">
        <v>5026</v>
      </c>
      <c r="AW49" s="8">
        <v>40827</v>
      </c>
      <c r="AX49" s="8">
        <v>679030</v>
      </c>
      <c r="BA49" s="7"/>
      <c r="BB49" s="7" t="s">
        <v>152</v>
      </c>
    </row>
    <row r="50" spans="1:54" ht="15">
      <c r="A50" s="8"/>
      <c r="B50" s="11" t="s">
        <v>27</v>
      </c>
      <c r="C50" s="13">
        <f>C49/C24</f>
        <v>0.058394160583941604</v>
      </c>
      <c r="D50" s="13">
        <f aca="true" t="shared" si="28" ref="D50:AT50">D49/D24</f>
        <v>0.11377245508982035</v>
      </c>
      <c r="E50" s="13">
        <f t="shared" si="28"/>
        <v>0.046511627906976744</v>
      </c>
      <c r="F50" s="13">
        <f t="shared" si="28"/>
        <v>0.06428571428571428</v>
      </c>
      <c r="G50" s="13">
        <f t="shared" si="28"/>
        <v>0.03741496598639456</v>
      </c>
      <c r="H50" s="13">
        <f t="shared" si="28"/>
        <v>0.06534954407294832</v>
      </c>
      <c r="I50" s="13">
        <f t="shared" si="28"/>
        <v>0.03898635477582846</v>
      </c>
      <c r="J50" s="13">
        <f t="shared" si="28"/>
        <v>0.024539877300613498</v>
      </c>
      <c r="K50" s="13">
        <f t="shared" si="28"/>
        <v>0.041666666666666664</v>
      </c>
      <c r="L50" s="13">
        <f t="shared" si="28"/>
        <v>0.030303030303030304</v>
      </c>
      <c r="M50" s="13">
        <f t="shared" si="28"/>
        <v>0.0020964360587002098</v>
      </c>
      <c r="N50" s="13">
        <f t="shared" si="28"/>
        <v>0.046199701937406856</v>
      </c>
      <c r="O50" s="13">
        <f t="shared" si="28"/>
        <v>0.03333333333333333</v>
      </c>
      <c r="P50" s="13">
        <f t="shared" si="28"/>
        <v>0.023529411764705882</v>
      </c>
      <c r="Q50" s="13">
        <f t="shared" si="28"/>
        <v>0.02702702702702703</v>
      </c>
      <c r="R50" s="13">
        <f t="shared" si="28"/>
        <v>0.013595166163141994</v>
      </c>
      <c r="S50" s="13">
        <f t="shared" si="28"/>
        <v>0.04310344827586207</v>
      </c>
      <c r="T50" s="13">
        <f t="shared" si="28"/>
        <v>0.024096385542168676</v>
      </c>
      <c r="U50" s="13">
        <f t="shared" si="28"/>
        <v>0.04201680672268908</v>
      </c>
      <c r="V50" s="13">
        <f t="shared" si="28"/>
        <v>0.029205607476635514</v>
      </c>
      <c r="W50" s="13">
        <f t="shared" si="28"/>
        <v>0.041033434650455926</v>
      </c>
      <c r="X50" s="13">
        <f t="shared" si="28"/>
        <v>0.05714285714285714</v>
      </c>
      <c r="Y50" s="13">
        <f t="shared" si="28"/>
        <v>0.026</v>
      </c>
      <c r="Z50" s="13">
        <f t="shared" si="28"/>
        <v>0.06060606060606061</v>
      </c>
      <c r="AA50" s="13">
        <f t="shared" si="28"/>
        <v>0.07625899280575539</v>
      </c>
      <c r="AB50" s="13">
        <f t="shared" si="28"/>
        <v>0.05871886120996441</v>
      </c>
      <c r="AC50" s="13">
        <f t="shared" si="28"/>
        <v>0.03549571603427173</v>
      </c>
      <c r="AD50" s="13">
        <f t="shared" si="28"/>
        <v>0.01893491124260355</v>
      </c>
      <c r="AE50" s="13">
        <f t="shared" si="28"/>
        <v>0.044524669073405534</v>
      </c>
      <c r="AF50" s="13">
        <f t="shared" si="28"/>
        <v>0.035493827160493825</v>
      </c>
      <c r="AG50" s="13">
        <f t="shared" si="28"/>
        <v>0.03531300160513644</v>
      </c>
      <c r="AH50" s="13">
        <f t="shared" si="28"/>
        <v>0.02830188679245283</v>
      </c>
      <c r="AI50" s="13">
        <f t="shared" si="28"/>
        <v>0.031794871794871796</v>
      </c>
      <c r="AJ50" s="13">
        <f t="shared" si="28"/>
        <v>0.02991944764096663</v>
      </c>
      <c r="AK50" s="13">
        <f t="shared" si="28"/>
        <v>0.053763440860215055</v>
      </c>
      <c r="AL50" s="13">
        <f t="shared" si="28"/>
        <v>0.010625737898465172</v>
      </c>
      <c r="AM50" s="13">
        <f t="shared" si="28"/>
        <v>0.018032786885245903</v>
      </c>
      <c r="AN50" s="13">
        <f t="shared" si="28"/>
        <v>0.027559055118110236</v>
      </c>
      <c r="AO50" s="13">
        <f t="shared" si="28"/>
        <v>0.014705882352941176</v>
      </c>
      <c r="AP50" s="13">
        <f t="shared" si="28"/>
        <v>0.007352941176470588</v>
      </c>
      <c r="AQ50" s="13">
        <f t="shared" si="28"/>
        <v>0.006472491909385114</v>
      </c>
      <c r="AR50" s="13">
        <f t="shared" si="28"/>
        <v>0.04207573632538569</v>
      </c>
      <c r="AS50" s="13">
        <f t="shared" si="28"/>
        <v>0.0942622950819672</v>
      </c>
      <c r="AT50" s="13">
        <f t="shared" si="28"/>
        <v>0.03599486327239764</v>
      </c>
      <c r="AU50" s="11" t="s">
        <v>27</v>
      </c>
      <c r="AV50" s="13">
        <f>AV49/AV24</f>
        <v>0.025123091149933767</v>
      </c>
      <c r="AW50" s="13">
        <f>AW49/AW24</f>
        <v>0.018976795293520504</v>
      </c>
      <c r="AX50" s="13">
        <f>AX49/AX24</f>
        <v>0.01290150380238399</v>
      </c>
      <c r="AZ50" s="7"/>
      <c r="BA50" s="7"/>
      <c r="BB50" s="7"/>
    </row>
    <row r="51" spans="1:54" ht="15">
      <c r="A51" s="8">
        <v>28</v>
      </c>
      <c r="B51" s="11" t="s">
        <v>114</v>
      </c>
      <c r="C51" s="37">
        <v>0</v>
      </c>
      <c r="D51" s="37">
        <v>0</v>
      </c>
      <c r="E51" s="37">
        <v>0</v>
      </c>
      <c r="F51" s="37">
        <v>2</v>
      </c>
      <c r="G51" s="37">
        <v>0</v>
      </c>
      <c r="H51" s="37">
        <v>2</v>
      </c>
      <c r="I51" s="37">
        <v>1</v>
      </c>
      <c r="J51" s="37">
        <v>0</v>
      </c>
      <c r="K51" s="37">
        <v>1</v>
      </c>
      <c r="L51" s="37">
        <v>0</v>
      </c>
      <c r="M51" s="37">
        <v>1</v>
      </c>
      <c r="N51" s="37">
        <v>1</v>
      </c>
      <c r="O51" s="37">
        <v>0</v>
      </c>
      <c r="P51" s="37">
        <v>2</v>
      </c>
      <c r="Q51" s="37">
        <v>0</v>
      </c>
      <c r="R51" s="37">
        <v>0</v>
      </c>
      <c r="S51" s="37">
        <v>1</v>
      </c>
      <c r="T51" s="37">
        <v>3</v>
      </c>
      <c r="U51" s="37">
        <v>0</v>
      </c>
      <c r="V51" s="37">
        <v>3</v>
      </c>
      <c r="W51" s="37">
        <v>1</v>
      </c>
      <c r="X51" s="37">
        <v>2</v>
      </c>
      <c r="Y51" s="37">
        <v>0</v>
      </c>
      <c r="Z51" s="37">
        <v>3</v>
      </c>
      <c r="AA51" s="37">
        <v>3</v>
      </c>
      <c r="AB51" s="37">
        <v>0</v>
      </c>
      <c r="AC51" s="37">
        <v>1</v>
      </c>
      <c r="AD51" s="37">
        <v>0</v>
      </c>
      <c r="AE51" s="37">
        <v>2</v>
      </c>
      <c r="AF51" s="37">
        <v>4</v>
      </c>
      <c r="AG51" s="37">
        <v>0</v>
      </c>
      <c r="AH51" s="37">
        <v>1</v>
      </c>
      <c r="AI51" s="37">
        <v>0</v>
      </c>
      <c r="AJ51" s="37">
        <v>4</v>
      </c>
      <c r="AK51" s="37">
        <v>0</v>
      </c>
      <c r="AL51" s="37">
        <v>0</v>
      </c>
      <c r="AM51" s="37">
        <v>2</v>
      </c>
      <c r="AN51" s="37">
        <v>0</v>
      </c>
      <c r="AO51" s="37">
        <v>0</v>
      </c>
      <c r="AP51" s="37">
        <v>0</v>
      </c>
      <c r="AQ51" s="37">
        <v>0</v>
      </c>
      <c r="AR51" s="37">
        <v>1</v>
      </c>
      <c r="AS51" s="37">
        <v>1</v>
      </c>
      <c r="AT51" s="8">
        <f>SUM(C51:AS51)</f>
        <v>42</v>
      </c>
      <c r="AU51" s="11" t="s">
        <v>114</v>
      </c>
      <c r="AV51" s="8">
        <v>420</v>
      </c>
      <c r="AW51" s="8">
        <v>3656</v>
      </c>
      <c r="AX51" s="8">
        <v>73971</v>
      </c>
      <c r="BA51" s="7"/>
      <c r="BB51" t="s">
        <v>153</v>
      </c>
    </row>
    <row r="52" spans="1:50" ht="15">
      <c r="A52" s="8"/>
      <c r="B52" s="11" t="s">
        <v>27</v>
      </c>
      <c r="C52" s="13">
        <f>C51/C24</f>
        <v>0</v>
      </c>
      <c r="D52" s="13">
        <f aca="true" t="shared" si="29" ref="D52:AT52">D51/D24</f>
        <v>0</v>
      </c>
      <c r="E52" s="13">
        <f t="shared" si="29"/>
        <v>0</v>
      </c>
      <c r="F52" s="13">
        <f t="shared" si="29"/>
        <v>0.004761904761904762</v>
      </c>
      <c r="G52" s="13">
        <f t="shared" si="29"/>
        <v>0</v>
      </c>
      <c r="H52" s="13">
        <f t="shared" si="29"/>
        <v>0.00303951367781155</v>
      </c>
      <c r="I52" s="13">
        <f t="shared" si="29"/>
        <v>0.001949317738791423</v>
      </c>
      <c r="J52" s="13">
        <f t="shared" si="29"/>
        <v>0</v>
      </c>
      <c r="K52" s="13">
        <f t="shared" si="29"/>
        <v>0.0012626262626262627</v>
      </c>
      <c r="L52" s="13">
        <f t="shared" si="29"/>
        <v>0</v>
      </c>
      <c r="M52" s="13">
        <f t="shared" si="29"/>
        <v>0.0010482180293501049</v>
      </c>
      <c r="N52" s="13">
        <f t="shared" si="29"/>
        <v>0.0014903129657228018</v>
      </c>
      <c r="O52" s="13">
        <f t="shared" si="29"/>
        <v>0</v>
      </c>
      <c r="P52" s="13">
        <f t="shared" si="29"/>
        <v>0.002352941176470588</v>
      </c>
      <c r="Q52" s="13">
        <f t="shared" si="29"/>
        <v>0</v>
      </c>
      <c r="R52" s="13">
        <f t="shared" si="29"/>
        <v>0</v>
      </c>
      <c r="S52" s="13">
        <f t="shared" si="29"/>
        <v>0.0012315270935960591</v>
      </c>
      <c r="T52" s="13">
        <f t="shared" si="29"/>
        <v>0.0032858707557502738</v>
      </c>
      <c r="U52" s="13">
        <f t="shared" si="29"/>
        <v>0</v>
      </c>
      <c r="V52" s="13">
        <f t="shared" si="29"/>
        <v>0.0035046728971962616</v>
      </c>
      <c r="W52" s="13">
        <f t="shared" si="29"/>
        <v>0.001519756838905775</v>
      </c>
      <c r="X52" s="13">
        <f t="shared" si="29"/>
        <v>0.0030075187969924814</v>
      </c>
      <c r="Y52" s="13">
        <f t="shared" si="29"/>
        <v>0</v>
      </c>
      <c r="Z52" s="13">
        <f t="shared" si="29"/>
        <v>0.0025252525252525255</v>
      </c>
      <c r="AA52" s="13">
        <f t="shared" si="29"/>
        <v>0.004316546762589928</v>
      </c>
      <c r="AB52" s="13">
        <f t="shared" si="29"/>
        <v>0</v>
      </c>
      <c r="AC52" s="13">
        <f t="shared" si="29"/>
        <v>0.0012239902080783353</v>
      </c>
      <c r="AD52" s="13">
        <f t="shared" si="29"/>
        <v>0</v>
      </c>
      <c r="AE52" s="13">
        <f t="shared" si="29"/>
        <v>0.0024067388688327317</v>
      </c>
      <c r="AF52" s="13">
        <f t="shared" si="29"/>
        <v>0.006172839506172839</v>
      </c>
      <c r="AG52" s="13">
        <f t="shared" si="29"/>
        <v>0</v>
      </c>
      <c r="AH52" s="13">
        <f t="shared" si="29"/>
        <v>0.0031446540880503146</v>
      </c>
      <c r="AI52" s="13">
        <f t="shared" si="29"/>
        <v>0</v>
      </c>
      <c r="AJ52" s="13">
        <f t="shared" si="29"/>
        <v>0.004602991944764097</v>
      </c>
      <c r="AK52" s="13">
        <f t="shared" si="29"/>
        <v>0</v>
      </c>
      <c r="AL52" s="13">
        <f t="shared" si="29"/>
        <v>0</v>
      </c>
      <c r="AM52" s="13">
        <f t="shared" si="29"/>
        <v>0.001639344262295082</v>
      </c>
      <c r="AN52" s="13">
        <f t="shared" si="29"/>
        <v>0</v>
      </c>
      <c r="AO52" s="13">
        <f t="shared" si="29"/>
        <v>0</v>
      </c>
      <c r="AP52" s="13">
        <f t="shared" si="29"/>
        <v>0</v>
      </c>
      <c r="AQ52" s="13">
        <f t="shared" si="29"/>
        <v>0</v>
      </c>
      <c r="AR52" s="13">
        <f t="shared" si="29"/>
        <v>0.001402524544179523</v>
      </c>
      <c r="AS52" s="13">
        <f t="shared" si="29"/>
        <v>0.004098360655737705</v>
      </c>
      <c r="AT52" s="13">
        <f t="shared" si="29"/>
        <v>0.0015863423477866748</v>
      </c>
      <c r="AU52" s="11" t="s">
        <v>27</v>
      </c>
      <c r="AV52" s="13">
        <f>AV51/AV24</f>
        <v>0.0020994226587688386</v>
      </c>
      <c r="AW52" s="13">
        <f>AW51/AW24</f>
        <v>0.0016993451292799118</v>
      </c>
      <c r="AX52" s="13">
        <f>AX51/AX24</f>
        <v>0.0014054417886781823</v>
      </c>
    </row>
    <row r="53" spans="1:54" ht="15">
      <c r="A53" s="8">
        <v>29</v>
      </c>
      <c r="B53" s="11" t="s">
        <v>69</v>
      </c>
      <c r="C53" s="37">
        <v>10</v>
      </c>
      <c r="D53" s="37">
        <v>61</v>
      </c>
      <c r="E53" s="37">
        <v>21</v>
      </c>
      <c r="F53" s="37">
        <v>30</v>
      </c>
      <c r="G53" s="37">
        <v>23</v>
      </c>
      <c r="H53" s="37">
        <v>57</v>
      </c>
      <c r="I53" s="37">
        <v>10</v>
      </c>
      <c r="J53" s="37">
        <v>26</v>
      </c>
      <c r="K53" s="37">
        <v>54</v>
      </c>
      <c r="L53" s="37">
        <v>9</v>
      </c>
      <c r="M53" s="37">
        <v>39</v>
      </c>
      <c r="N53" s="37">
        <v>43</v>
      </c>
      <c r="O53" s="37">
        <v>59</v>
      </c>
      <c r="P53" s="37">
        <v>39</v>
      </c>
      <c r="Q53" s="37">
        <v>15</v>
      </c>
      <c r="R53" s="37">
        <v>23</v>
      </c>
      <c r="S53" s="37">
        <v>36</v>
      </c>
      <c r="T53" s="37">
        <v>35</v>
      </c>
      <c r="U53" s="37">
        <v>33</v>
      </c>
      <c r="V53" s="37">
        <v>34</v>
      </c>
      <c r="W53" s="37">
        <v>30</v>
      </c>
      <c r="X53" s="37">
        <v>47</v>
      </c>
      <c r="Y53" s="37">
        <v>36</v>
      </c>
      <c r="Z53" s="37">
        <v>109</v>
      </c>
      <c r="AA53" s="37">
        <v>64</v>
      </c>
      <c r="AB53" s="37">
        <v>32</v>
      </c>
      <c r="AC53" s="37">
        <v>43</v>
      </c>
      <c r="AD53" s="37">
        <v>15</v>
      </c>
      <c r="AE53" s="37">
        <v>35</v>
      </c>
      <c r="AF53" s="37">
        <v>36</v>
      </c>
      <c r="AG53" s="37">
        <v>8</v>
      </c>
      <c r="AH53" s="37">
        <v>17</v>
      </c>
      <c r="AI53" s="37">
        <v>36</v>
      </c>
      <c r="AJ53" s="37">
        <v>47</v>
      </c>
      <c r="AK53" s="37">
        <v>24</v>
      </c>
      <c r="AL53" s="37">
        <v>16</v>
      </c>
      <c r="AM53" s="37">
        <v>41</v>
      </c>
      <c r="AN53" s="37">
        <v>28</v>
      </c>
      <c r="AO53" s="37">
        <v>16</v>
      </c>
      <c r="AP53" s="37">
        <v>0</v>
      </c>
      <c r="AQ53" s="37">
        <v>18</v>
      </c>
      <c r="AR53" s="37">
        <v>17</v>
      </c>
      <c r="AS53" s="37">
        <v>18</v>
      </c>
      <c r="AT53" s="8">
        <f>SUM(C53:AS53)</f>
        <v>1390</v>
      </c>
      <c r="AU53" s="11" t="s">
        <v>69</v>
      </c>
      <c r="AV53" s="8">
        <v>9323</v>
      </c>
      <c r="AW53" s="8">
        <v>74264</v>
      </c>
      <c r="AX53" s="8">
        <v>1051335</v>
      </c>
      <c r="BA53" s="7"/>
      <c r="BB53" s="7" t="s">
        <v>69</v>
      </c>
    </row>
    <row r="54" spans="1:54" ht="15">
      <c r="A54" s="8"/>
      <c r="B54" s="11" t="s">
        <v>27</v>
      </c>
      <c r="C54" s="13">
        <f>C53/C24</f>
        <v>0.072992700729927</v>
      </c>
      <c r="D54" s="13">
        <f aca="true" t="shared" si="30" ref="D54:AT54">D53/D24</f>
        <v>0.3652694610778443</v>
      </c>
      <c r="E54" s="13">
        <f t="shared" si="30"/>
        <v>0.04439746300211417</v>
      </c>
      <c r="F54" s="13">
        <f t="shared" si="30"/>
        <v>0.07142857142857142</v>
      </c>
      <c r="G54" s="13">
        <f t="shared" si="30"/>
        <v>0.0391156462585034</v>
      </c>
      <c r="H54" s="13">
        <f t="shared" si="30"/>
        <v>0.08662613981762918</v>
      </c>
      <c r="I54" s="140">
        <f t="shared" si="30"/>
        <v>0.01949317738791423</v>
      </c>
      <c r="J54" s="13">
        <f t="shared" si="30"/>
        <v>0.07975460122699386</v>
      </c>
      <c r="K54" s="13">
        <f t="shared" si="30"/>
        <v>0.06818181818181818</v>
      </c>
      <c r="L54" s="13">
        <f t="shared" si="30"/>
        <v>0.09090909090909091</v>
      </c>
      <c r="M54" s="13">
        <f t="shared" si="30"/>
        <v>0.040880503144654086</v>
      </c>
      <c r="N54" s="13">
        <f t="shared" si="30"/>
        <v>0.06408345752608048</v>
      </c>
      <c r="O54" s="13">
        <f t="shared" si="30"/>
        <v>0.07023809523809524</v>
      </c>
      <c r="P54" s="13">
        <f t="shared" si="30"/>
        <v>0.04588235294117647</v>
      </c>
      <c r="Q54" s="13">
        <f t="shared" si="30"/>
        <v>0.02702702702702703</v>
      </c>
      <c r="R54" s="13">
        <f t="shared" si="30"/>
        <v>0.03474320241691843</v>
      </c>
      <c r="S54" s="13">
        <f t="shared" si="30"/>
        <v>0.04433497536945813</v>
      </c>
      <c r="T54" s="13">
        <f t="shared" si="30"/>
        <v>0.038335158817086525</v>
      </c>
      <c r="U54" s="13">
        <f t="shared" si="30"/>
        <v>0.09243697478991597</v>
      </c>
      <c r="V54" s="13">
        <f t="shared" si="30"/>
        <v>0.0397196261682243</v>
      </c>
      <c r="W54" s="13">
        <f t="shared" si="30"/>
        <v>0.04559270516717325</v>
      </c>
      <c r="X54" s="13">
        <f t="shared" si="30"/>
        <v>0.07067669172932331</v>
      </c>
      <c r="Y54" s="13">
        <f t="shared" si="30"/>
        <v>0.072</v>
      </c>
      <c r="Z54" s="13">
        <f t="shared" si="30"/>
        <v>0.09175084175084175</v>
      </c>
      <c r="AA54" s="13">
        <f t="shared" si="30"/>
        <v>0.0920863309352518</v>
      </c>
      <c r="AB54" s="13">
        <f t="shared" si="30"/>
        <v>0.05693950177935943</v>
      </c>
      <c r="AC54" s="13">
        <f t="shared" si="30"/>
        <v>0.05263157894736842</v>
      </c>
      <c r="AD54" s="141">
        <f t="shared" si="30"/>
        <v>0.01775147928994083</v>
      </c>
      <c r="AE54" s="13">
        <f t="shared" si="30"/>
        <v>0.0421179302045728</v>
      </c>
      <c r="AF54" s="13">
        <f t="shared" si="30"/>
        <v>0.05555555555555555</v>
      </c>
      <c r="AG54" s="13">
        <f t="shared" si="30"/>
        <v>0.012841091492776886</v>
      </c>
      <c r="AH54" s="13">
        <f t="shared" si="30"/>
        <v>0.05345911949685535</v>
      </c>
      <c r="AI54" s="13">
        <f t="shared" si="30"/>
        <v>0.036923076923076927</v>
      </c>
      <c r="AJ54" s="13">
        <f t="shared" si="30"/>
        <v>0.05408515535097814</v>
      </c>
      <c r="AK54" s="13">
        <f t="shared" si="30"/>
        <v>0.12903225806451613</v>
      </c>
      <c r="AL54" s="141">
        <f t="shared" si="30"/>
        <v>0.018890200708382526</v>
      </c>
      <c r="AM54" s="13">
        <f t="shared" si="30"/>
        <v>0.03360655737704918</v>
      </c>
      <c r="AN54" s="13">
        <f t="shared" si="30"/>
        <v>0.05511811023622047</v>
      </c>
      <c r="AO54" s="13">
        <f t="shared" si="30"/>
        <v>0.047058823529411764</v>
      </c>
      <c r="AP54" s="141">
        <f t="shared" si="30"/>
        <v>0</v>
      </c>
      <c r="AQ54" s="13">
        <f t="shared" si="30"/>
        <v>0.05825242718446602</v>
      </c>
      <c r="AR54" s="13">
        <f t="shared" si="30"/>
        <v>0.023842917251051893</v>
      </c>
      <c r="AS54" s="13">
        <f t="shared" si="30"/>
        <v>0.07377049180327869</v>
      </c>
      <c r="AT54" s="13">
        <f t="shared" si="30"/>
        <v>0.052500377700558994</v>
      </c>
      <c r="AU54" s="11" t="s">
        <v>27</v>
      </c>
      <c r="AV54" s="13">
        <f>AV53/AV24</f>
        <v>0.046602184399290196</v>
      </c>
      <c r="AW54" s="13">
        <f>AW53/AW24</f>
        <v>0.03451864515340355</v>
      </c>
      <c r="AX54" s="13">
        <f>AX53/AX24</f>
        <v>0.019975262506928076</v>
      </c>
      <c r="AZ54" s="7"/>
      <c r="BA54" s="7"/>
      <c r="BB54" s="7"/>
    </row>
    <row r="55" spans="1:54" ht="15">
      <c r="A55" s="8">
        <v>30</v>
      </c>
      <c r="B55" s="11" t="s">
        <v>64</v>
      </c>
      <c r="C55" s="37">
        <v>17</v>
      </c>
      <c r="D55" s="37">
        <v>26</v>
      </c>
      <c r="E55" s="37">
        <v>64</v>
      </c>
      <c r="F55" s="37">
        <v>79</v>
      </c>
      <c r="G55" s="37">
        <v>103</v>
      </c>
      <c r="H55" s="37">
        <v>96</v>
      </c>
      <c r="I55" s="37">
        <v>67</v>
      </c>
      <c r="J55" s="37">
        <v>54</v>
      </c>
      <c r="K55" s="37">
        <v>82</v>
      </c>
      <c r="L55" s="37">
        <v>20</v>
      </c>
      <c r="M55" s="37">
        <v>99</v>
      </c>
      <c r="N55" s="37">
        <v>69</v>
      </c>
      <c r="O55" s="37">
        <v>119</v>
      </c>
      <c r="P55" s="37">
        <v>68</v>
      </c>
      <c r="Q55" s="37">
        <v>63</v>
      </c>
      <c r="R55" s="37">
        <v>57</v>
      </c>
      <c r="S55" s="37">
        <v>104</v>
      </c>
      <c r="T55" s="37">
        <v>145</v>
      </c>
      <c r="U55" s="37">
        <v>23</v>
      </c>
      <c r="V55" s="37">
        <v>107</v>
      </c>
      <c r="W55" s="37">
        <v>88</v>
      </c>
      <c r="X55" s="37">
        <v>81</v>
      </c>
      <c r="Y55" s="37">
        <v>70</v>
      </c>
      <c r="Z55" s="37">
        <v>167</v>
      </c>
      <c r="AA55" s="37">
        <v>68</v>
      </c>
      <c r="AB55" s="37">
        <v>71</v>
      </c>
      <c r="AC55" s="37">
        <v>92</v>
      </c>
      <c r="AD55" s="37">
        <v>53</v>
      </c>
      <c r="AE55" s="37">
        <v>65</v>
      </c>
      <c r="AF55" s="37">
        <v>55</v>
      </c>
      <c r="AG55" s="37">
        <v>77</v>
      </c>
      <c r="AH55" s="37">
        <v>40</v>
      </c>
      <c r="AI55" s="37">
        <v>73</v>
      </c>
      <c r="AJ55" s="37">
        <v>96</v>
      </c>
      <c r="AK55" s="37">
        <v>21</v>
      </c>
      <c r="AL55" s="37">
        <v>49</v>
      </c>
      <c r="AM55" s="37">
        <v>174</v>
      </c>
      <c r="AN55" s="37">
        <v>56</v>
      </c>
      <c r="AO55" s="37">
        <v>41</v>
      </c>
      <c r="AP55" s="37">
        <v>20</v>
      </c>
      <c r="AQ55" s="37">
        <v>43</v>
      </c>
      <c r="AR55" s="37">
        <v>67</v>
      </c>
      <c r="AS55" s="37">
        <v>21</v>
      </c>
      <c r="AT55" s="8">
        <f>SUM(C55:AS55)</f>
        <v>3050</v>
      </c>
      <c r="AU55" s="11" t="s">
        <v>64</v>
      </c>
      <c r="AV55" s="8">
        <v>29888</v>
      </c>
      <c r="AW55" s="8">
        <v>327940</v>
      </c>
      <c r="AX55" s="8">
        <v>7019752</v>
      </c>
      <c r="AY55" s="29">
        <f>AX55/AX75</f>
        <v>34.53114773653065</v>
      </c>
      <c r="AZ55" s="5">
        <v>35</v>
      </c>
      <c r="BA55" s="5">
        <f>AZ55+AZ56</f>
        <v>42</v>
      </c>
      <c r="BB55" s="5" t="s">
        <v>64</v>
      </c>
    </row>
    <row r="56" spans="1:52" ht="15">
      <c r="A56" s="8"/>
      <c r="B56" s="11" t="s">
        <v>27</v>
      </c>
      <c r="C56" s="13">
        <f>C55/C24</f>
        <v>0.12408759124087591</v>
      </c>
      <c r="D56" s="13">
        <f aca="true" t="shared" si="31" ref="D56:AT56">D55/D24</f>
        <v>0.15568862275449102</v>
      </c>
      <c r="E56" s="13">
        <f t="shared" si="31"/>
        <v>0.13530655391120508</v>
      </c>
      <c r="F56" s="13">
        <f t="shared" si="31"/>
        <v>0.1880952380952381</v>
      </c>
      <c r="G56" s="13">
        <f t="shared" si="31"/>
        <v>0.17517006802721088</v>
      </c>
      <c r="H56" s="13">
        <f t="shared" si="31"/>
        <v>0.1458966565349544</v>
      </c>
      <c r="I56" s="13">
        <f t="shared" si="31"/>
        <v>0.13060428849902533</v>
      </c>
      <c r="J56" s="13">
        <f t="shared" si="31"/>
        <v>0.1656441717791411</v>
      </c>
      <c r="K56" s="13">
        <f t="shared" si="31"/>
        <v>0.10353535353535354</v>
      </c>
      <c r="L56" s="13">
        <f t="shared" si="31"/>
        <v>0.20202020202020202</v>
      </c>
      <c r="M56" s="13">
        <f t="shared" si="31"/>
        <v>0.10377358490566038</v>
      </c>
      <c r="N56" s="13">
        <f t="shared" si="31"/>
        <v>0.10283159463487332</v>
      </c>
      <c r="O56" s="13">
        <f t="shared" si="31"/>
        <v>0.14166666666666666</v>
      </c>
      <c r="P56" s="140">
        <f t="shared" si="31"/>
        <v>0.08</v>
      </c>
      <c r="Q56" s="13">
        <f t="shared" si="31"/>
        <v>0.11351351351351352</v>
      </c>
      <c r="R56" s="13">
        <f t="shared" si="31"/>
        <v>0.08610271903323263</v>
      </c>
      <c r="S56" s="13">
        <f t="shared" si="31"/>
        <v>0.12807881773399016</v>
      </c>
      <c r="T56" s="13">
        <f t="shared" si="31"/>
        <v>0.1588170865279299</v>
      </c>
      <c r="U56" s="13">
        <f t="shared" si="31"/>
        <v>0.06442577030812324</v>
      </c>
      <c r="V56" s="13">
        <f t="shared" si="31"/>
        <v>0.125</v>
      </c>
      <c r="W56" s="13">
        <f t="shared" si="31"/>
        <v>0.1337386018237082</v>
      </c>
      <c r="X56" s="13">
        <f t="shared" si="31"/>
        <v>0.12180451127819548</v>
      </c>
      <c r="Y56" s="13">
        <f t="shared" si="31"/>
        <v>0.14</v>
      </c>
      <c r="Z56" s="13">
        <f t="shared" si="31"/>
        <v>0.14057239057239057</v>
      </c>
      <c r="AA56" s="13">
        <f t="shared" si="31"/>
        <v>0.09784172661870504</v>
      </c>
      <c r="AB56" s="13">
        <f t="shared" si="31"/>
        <v>0.12633451957295375</v>
      </c>
      <c r="AC56" s="13">
        <f t="shared" si="31"/>
        <v>0.11260709914320685</v>
      </c>
      <c r="AD56" s="13">
        <f t="shared" si="31"/>
        <v>0.06272189349112427</v>
      </c>
      <c r="AE56" s="13">
        <f t="shared" si="31"/>
        <v>0.07821901323706378</v>
      </c>
      <c r="AF56" s="13">
        <f t="shared" si="31"/>
        <v>0.08487654320987655</v>
      </c>
      <c r="AG56" s="13">
        <f t="shared" si="31"/>
        <v>0.12359550561797752</v>
      </c>
      <c r="AH56" s="13">
        <f t="shared" si="31"/>
        <v>0.12578616352201258</v>
      </c>
      <c r="AI56" s="13">
        <f t="shared" si="31"/>
        <v>0.07487179487179488</v>
      </c>
      <c r="AJ56" s="13">
        <f t="shared" si="31"/>
        <v>0.11047180667433831</v>
      </c>
      <c r="AK56" s="13">
        <f t="shared" si="31"/>
        <v>0.11290322580645161</v>
      </c>
      <c r="AL56" s="141">
        <f t="shared" si="31"/>
        <v>0.05785123966942149</v>
      </c>
      <c r="AM56" s="13">
        <f t="shared" si="31"/>
        <v>0.14262295081967213</v>
      </c>
      <c r="AN56" s="13">
        <f t="shared" si="31"/>
        <v>0.11023622047244094</v>
      </c>
      <c r="AO56" s="13">
        <f t="shared" si="31"/>
        <v>0.12058823529411765</v>
      </c>
      <c r="AP56" s="141">
        <f t="shared" si="31"/>
        <v>0.07352941176470588</v>
      </c>
      <c r="AQ56" s="13">
        <f t="shared" si="31"/>
        <v>0.13915857605177995</v>
      </c>
      <c r="AR56" s="13">
        <f t="shared" si="31"/>
        <v>0.09396914446002805</v>
      </c>
      <c r="AS56" s="13">
        <f t="shared" si="31"/>
        <v>0.0860655737704918</v>
      </c>
      <c r="AT56" s="13">
        <f t="shared" si="31"/>
        <v>0.11519867049403233</v>
      </c>
      <c r="AU56" s="11" t="s">
        <v>27</v>
      </c>
      <c r="AV56" s="13">
        <f>AV55/AV24</f>
        <v>0.14939891529829297</v>
      </c>
      <c r="AW56" s="13">
        <f>AW55/AW24</f>
        <v>0.15242977070461003</v>
      </c>
      <c r="AX56" s="13">
        <f>AX55/AX24</f>
        <v>0.13337460365490864</v>
      </c>
      <c r="AZ56" s="5">
        <v>7</v>
      </c>
    </row>
    <row r="57" spans="1:54" ht="15">
      <c r="A57" s="8">
        <v>31</v>
      </c>
      <c r="B57" s="11" t="s">
        <v>115</v>
      </c>
      <c r="C57" s="37">
        <v>0</v>
      </c>
      <c r="D57" s="37">
        <v>1</v>
      </c>
      <c r="E57" s="37">
        <v>6</v>
      </c>
      <c r="F57" s="37">
        <v>3</v>
      </c>
      <c r="G57" s="37">
        <v>5</v>
      </c>
      <c r="H57" s="37">
        <v>5</v>
      </c>
      <c r="I57" s="37">
        <v>2</v>
      </c>
      <c r="J57" s="37">
        <v>2</v>
      </c>
      <c r="K57" s="37">
        <v>4</v>
      </c>
      <c r="L57" s="37">
        <v>1</v>
      </c>
      <c r="M57" s="37">
        <v>7</v>
      </c>
      <c r="N57" s="37">
        <v>5</v>
      </c>
      <c r="O57" s="37">
        <v>3</v>
      </c>
      <c r="P57" s="37">
        <v>2</v>
      </c>
      <c r="Q57" s="37">
        <v>2</v>
      </c>
      <c r="R57" s="37">
        <v>1</v>
      </c>
      <c r="S57" s="37">
        <v>4</v>
      </c>
      <c r="T57" s="37">
        <v>5</v>
      </c>
      <c r="U57" s="37">
        <v>1</v>
      </c>
      <c r="V57" s="37">
        <v>4</v>
      </c>
      <c r="W57" s="37">
        <v>4</v>
      </c>
      <c r="X57" s="37">
        <v>3</v>
      </c>
      <c r="Y57" s="37">
        <v>2</v>
      </c>
      <c r="Z57" s="37">
        <v>11</v>
      </c>
      <c r="AA57" s="37">
        <v>6</v>
      </c>
      <c r="AB57" s="37">
        <v>3</v>
      </c>
      <c r="AC57" s="37">
        <v>2</v>
      </c>
      <c r="AD57" s="37">
        <v>1</v>
      </c>
      <c r="AE57" s="37">
        <v>7</v>
      </c>
      <c r="AF57" s="37">
        <v>3</v>
      </c>
      <c r="AG57" s="37">
        <v>3</v>
      </c>
      <c r="AH57" s="37">
        <v>2</v>
      </c>
      <c r="AI57" s="37">
        <v>1</v>
      </c>
      <c r="AJ57" s="37">
        <v>5</v>
      </c>
      <c r="AK57" s="37">
        <v>1</v>
      </c>
      <c r="AL57" s="37">
        <v>3</v>
      </c>
      <c r="AM57" s="37">
        <v>16</v>
      </c>
      <c r="AN57" s="37">
        <v>0</v>
      </c>
      <c r="AO57" s="37">
        <v>0</v>
      </c>
      <c r="AP57" s="37">
        <v>1</v>
      </c>
      <c r="AQ57" s="37">
        <v>3</v>
      </c>
      <c r="AR57" s="37">
        <v>2</v>
      </c>
      <c r="AS57" s="37">
        <v>2</v>
      </c>
      <c r="AT57" s="8">
        <f>SUM(C57:AS57)</f>
        <v>144</v>
      </c>
      <c r="AU57" s="11" t="s">
        <v>115</v>
      </c>
      <c r="AV57" s="8">
        <v>1945</v>
      </c>
      <c r="AW57" s="8">
        <v>13377</v>
      </c>
      <c r="AX57" s="8">
        <v>310015</v>
      </c>
      <c r="BA57" s="7"/>
      <c r="BB57" t="s">
        <v>154</v>
      </c>
    </row>
    <row r="58" spans="1:50" ht="15">
      <c r="A58" s="8"/>
      <c r="B58" s="11" t="s">
        <v>27</v>
      </c>
      <c r="C58" s="13">
        <f>C57/C24</f>
        <v>0</v>
      </c>
      <c r="D58" s="13">
        <f aca="true" t="shared" si="32" ref="D58:AT58">D57/D24</f>
        <v>0.005988023952095809</v>
      </c>
      <c r="E58" s="13">
        <f t="shared" si="32"/>
        <v>0.012684989429175475</v>
      </c>
      <c r="F58" s="13">
        <f t="shared" si="32"/>
        <v>0.007142857142857143</v>
      </c>
      <c r="G58" s="13">
        <f t="shared" si="32"/>
        <v>0.008503401360544218</v>
      </c>
      <c r="H58" s="13">
        <f t="shared" si="32"/>
        <v>0.007598784194528876</v>
      </c>
      <c r="I58" s="13">
        <f t="shared" si="32"/>
        <v>0.003898635477582846</v>
      </c>
      <c r="J58" s="13">
        <f t="shared" si="32"/>
        <v>0.006134969325153374</v>
      </c>
      <c r="K58" s="13">
        <f t="shared" si="32"/>
        <v>0.005050505050505051</v>
      </c>
      <c r="L58" s="13">
        <f t="shared" si="32"/>
        <v>0.010101010101010102</v>
      </c>
      <c r="M58" s="13">
        <f t="shared" si="32"/>
        <v>0.007337526205450734</v>
      </c>
      <c r="N58" s="13">
        <f t="shared" si="32"/>
        <v>0.007451564828614009</v>
      </c>
      <c r="O58" s="13">
        <f t="shared" si="32"/>
        <v>0.0035714285714285713</v>
      </c>
      <c r="P58" s="13">
        <f t="shared" si="32"/>
        <v>0.002352941176470588</v>
      </c>
      <c r="Q58" s="13">
        <f t="shared" si="32"/>
        <v>0.0036036036036036037</v>
      </c>
      <c r="R58" s="13">
        <f t="shared" si="32"/>
        <v>0.0015105740181268882</v>
      </c>
      <c r="S58" s="13">
        <f t="shared" si="32"/>
        <v>0.0049261083743842365</v>
      </c>
      <c r="T58" s="13">
        <f t="shared" si="32"/>
        <v>0.00547645125958379</v>
      </c>
      <c r="U58" s="13">
        <f t="shared" si="32"/>
        <v>0.0028011204481792717</v>
      </c>
      <c r="V58" s="13">
        <f t="shared" si="32"/>
        <v>0.004672897196261682</v>
      </c>
      <c r="W58" s="13">
        <f t="shared" si="32"/>
        <v>0.0060790273556231</v>
      </c>
      <c r="X58" s="13">
        <f t="shared" si="32"/>
        <v>0.004511278195488722</v>
      </c>
      <c r="Y58" s="13">
        <f t="shared" si="32"/>
        <v>0.004</v>
      </c>
      <c r="Z58" s="13">
        <f t="shared" si="32"/>
        <v>0.009259259259259259</v>
      </c>
      <c r="AA58" s="13">
        <f t="shared" si="32"/>
        <v>0.008633093525179856</v>
      </c>
      <c r="AB58" s="13">
        <f t="shared" si="32"/>
        <v>0.005338078291814947</v>
      </c>
      <c r="AC58" s="13">
        <f t="shared" si="32"/>
        <v>0.0024479804161566705</v>
      </c>
      <c r="AD58" s="13">
        <f t="shared" si="32"/>
        <v>0.001183431952662722</v>
      </c>
      <c r="AE58" s="13">
        <f t="shared" si="32"/>
        <v>0.00842358604091456</v>
      </c>
      <c r="AF58" s="13">
        <f t="shared" si="32"/>
        <v>0.004629629629629629</v>
      </c>
      <c r="AG58" s="13">
        <f t="shared" si="32"/>
        <v>0.004815409309791332</v>
      </c>
      <c r="AH58" s="13">
        <f t="shared" si="32"/>
        <v>0.006289308176100629</v>
      </c>
      <c r="AI58" s="13">
        <f t="shared" si="32"/>
        <v>0.0010256410256410256</v>
      </c>
      <c r="AJ58" s="13">
        <f t="shared" si="32"/>
        <v>0.005753739930955121</v>
      </c>
      <c r="AK58" s="13">
        <f t="shared" si="32"/>
        <v>0.005376344086021506</v>
      </c>
      <c r="AL58" s="13">
        <f t="shared" si="32"/>
        <v>0.0035419126328217238</v>
      </c>
      <c r="AM58" s="13">
        <f t="shared" si="32"/>
        <v>0.013114754098360656</v>
      </c>
      <c r="AN58" s="13">
        <f t="shared" si="32"/>
        <v>0</v>
      </c>
      <c r="AO58" s="13">
        <f t="shared" si="32"/>
        <v>0</v>
      </c>
      <c r="AP58" s="13">
        <f t="shared" si="32"/>
        <v>0.003676470588235294</v>
      </c>
      <c r="AQ58" s="13">
        <f t="shared" si="32"/>
        <v>0.009708737864077669</v>
      </c>
      <c r="AR58" s="13">
        <f t="shared" si="32"/>
        <v>0.002805049088359046</v>
      </c>
      <c r="AS58" s="13">
        <f t="shared" si="32"/>
        <v>0.00819672131147541</v>
      </c>
      <c r="AT58" s="13">
        <f t="shared" si="32"/>
        <v>0.005438888049554313</v>
      </c>
      <c r="AU58" s="11" t="s">
        <v>27</v>
      </c>
      <c r="AV58" s="13">
        <f>AV57/AV24</f>
        <v>0.009722326360250931</v>
      </c>
      <c r="AW58" s="13">
        <f>AW57/AW24</f>
        <v>0.0062177625258143816</v>
      </c>
      <c r="AX58" s="13">
        <f>AX57/AX24</f>
        <v>0.005890254777102739</v>
      </c>
    </row>
    <row r="59" spans="1:54" ht="15">
      <c r="A59" s="8">
        <v>32</v>
      </c>
      <c r="B59" s="11" t="s">
        <v>116</v>
      </c>
      <c r="C59" s="37">
        <v>2</v>
      </c>
      <c r="D59" s="37">
        <v>5</v>
      </c>
      <c r="E59" s="37">
        <v>15</v>
      </c>
      <c r="F59" s="37">
        <v>21</v>
      </c>
      <c r="G59" s="37">
        <v>24</v>
      </c>
      <c r="H59" s="37">
        <v>35</v>
      </c>
      <c r="I59" s="37">
        <v>43</v>
      </c>
      <c r="J59" s="37">
        <v>7</v>
      </c>
      <c r="K59" s="37">
        <v>53</v>
      </c>
      <c r="L59" s="37">
        <v>8</v>
      </c>
      <c r="M59" s="37">
        <v>63</v>
      </c>
      <c r="N59" s="37">
        <v>43</v>
      </c>
      <c r="O59" s="37">
        <v>54</v>
      </c>
      <c r="P59" s="37">
        <v>55</v>
      </c>
      <c r="Q59" s="37">
        <v>41</v>
      </c>
      <c r="R59" s="37">
        <v>18</v>
      </c>
      <c r="S59" s="37">
        <v>53</v>
      </c>
      <c r="T59" s="37">
        <v>57</v>
      </c>
      <c r="U59" s="37">
        <v>24</v>
      </c>
      <c r="V59" s="37">
        <v>61</v>
      </c>
      <c r="W59" s="37">
        <v>33</v>
      </c>
      <c r="X59" s="37">
        <v>59</v>
      </c>
      <c r="Y59" s="37">
        <v>40</v>
      </c>
      <c r="Z59" s="37">
        <v>48</v>
      </c>
      <c r="AA59" s="37">
        <v>38</v>
      </c>
      <c r="AB59" s="37">
        <v>23</v>
      </c>
      <c r="AC59" s="37">
        <v>48</v>
      </c>
      <c r="AD59" s="37">
        <v>16</v>
      </c>
      <c r="AE59" s="37">
        <v>43</v>
      </c>
      <c r="AF59" s="37">
        <v>47</v>
      </c>
      <c r="AG59" s="37">
        <v>61</v>
      </c>
      <c r="AH59" s="37">
        <v>28</v>
      </c>
      <c r="AI59" s="37">
        <v>30</v>
      </c>
      <c r="AJ59" s="37">
        <v>48</v>
      </c>
      <c r="AK59" s="37">
        <v>10</v>
      </c>
      <c r="AL59" s="37">
        <v>33</v>
      </c>
      <c r="AM59" s="37">
        <v>48</v>
      </c>
      <c r="AN59" s="37">
        <v>20</v>
      </c>
      <c r="AO59" s="37">
        <v>14</v>
      </c>
      <c r="AP59" s="37">
        <v>5</v>
      </c>
      <c r="AQ59" s="37">
        <v>13</v>
      </c>
      <c r="AR59" s="37">
        <v>30</v>
      </c>
      <c r="AS59" s="37">
        <v>12</v>
      </c>
      <c r="AT59" s="8">
        <f>SUM(C59:AS59)</f>
        <v>1429</v>
      </c>
      <c r="AU59" s="11" t="s">
        <v>116</v>
      </c>
      <c r="AV59" s="8">
        <v>9657</v>
      </c>
      <c r="AW59" s="8">
        <v>108034</v>
      </c>
      <c r="AX59" s="8">
        <v>3275053</v>
      </c>
      <c r="AY59" s="29">
        <f>AX59/AX75</f>
        <v>16.110446492692038</v>
      </c>
      <c r="AZ59" s="5">
        <v>16</v>
      </c>
      <c r="BA59" s="5">
        <f>AZ59+AZ60</f>
        <v>23</v>
      </c>
      <c r="BB59" s="5" t="s">
        <v>68</v>
      </c>
    </row>
    <row r="60" spans="1:52" ht="15">
      <c r="A60" s="8"/>
      <c r="B60" s="11" t="s">
        <v>27</v>
      </c>
      <c r="C60" s="13">
        <f>C59/C24</f>
        <v>0.014598540145985401</v>
      </c>
      <c r="D60" s="13">
        <f aca="true" t="shared" si="33" ref="D60:AT60">D59/D24</f>
        <v>0.029940119760479042</v>
      </c>
      <c r="E60" s="13">
        <f t="shared" si="33"/>
        <v>0.03171247357293869</v>
      </c>
      <c r="F60" s="13">
        <f t="shared" si="33"/>
        <v>0.05</v>
      </c>
      <c r="G60" s="13">
        <f t="shared" si="33"/>
        <v>0.04081632653061224</v>
      </c>
      <c r="H60" s="13">
        <f t="shared" si="33"/>
        <v>0.05319148936170213</v>
      </c>
      <c r="I60" s="13">
        <f t="shared" si="33"/>
        <v>0.08382066276803118</v>
      </c>
      <c r="J60" s="13">
        <f t="shared" si="33"/>
        <v>0.02147239263803681</v>
      </c>
      <c r="K60" s="13">
        <f t="shared" si="33"/>
        <v>0.06691919191919192</v>
      </c>
      <c r="L60" s="13">
        <f t="shared" si="33"/>
        <v>0.08080808080808081</v>
      </c>
      <c r="M60" s="13">
        <f t="shared" si="33"/>
        <v>0.0660377358490566</v>
      </c>
      <c r="N60" s="13">
        <f t="shared" si="33"/>
        <v>0.06408345752608048</v>
      </c>
      <c r="O60" s="13">
        <f t="shared" si="33"/>
        <v>0.06428571428571428</v>
      </c>
      <c r="P60" s="13">
        <f t="shared" si="33"/>
        <v>0.06470588235294118</v>
      </c>
      <c r="Q60" s="13">
        <f t="shared" si="33"/>
        <v>0.07387387387387387</v>
      </c>
      <c r="R60" s="141">
        <f t="shared" si="33"/>
        <v>0.027190332326283987</v>
      </c>
      <c r="S60" s="13">
        <f t="shared" si="33"/>
        <v>0.06527093596059114</v>
      </c>
      <c r="T60" s="13">
        <f t="shared" si="33"/>
        <v>0.0624315443592552</v>
      </c>
      <c r="U60" s="13">
        <f t="shared" si="33"/>
        <v>0.06722689075630252</v>
      </c>
      <c r="V60" s="13">
        <f t="shared" si="33"/>
        <v>0.07126168224299065</v>
      </c>
      <c r="W60" s="13">
        <f t="shared" si="33"/>
        <v>0.05015197568389058</v>
      </c>
      <c r="X60" s="13">
        <f t="shared" si="33"/>
        <v>0.0887218045112782</v>
      </c>
      <c r="Y60" s="13">
        <f t="shared" si="33"/>
        <v>0.08</v>
      </c>
      <c r="Z60" s="13">
        <f t="shared" si="33"/>
        <v>0.04040404040404041</v>
      </c>
      <c r="AA60" s="13">
        <f t="shared" si="33"/>
        <v>0.05467625899280575</v>
      </c>
      <c r="AB60" s="13">
        <f t="shared" si="33"/>
        <v>0.04092526690391459</v>
      </c>
      <c r="AC60" s="13">
        <f t="shared" si="33"/>
        <v>0.0587515299877601</v>
      </c>
      <c r="AD60" s="141">
        <f t="shared" si="33"/>
        <v>0.01893491124260355</v>
      </c>
      <c r="AE60" s="13">
        <f t="shared" si="33"/>
        <v>0.05174488567990373</v>
      </c>
      <c r="AF60" s="13">
        <f t="shared" si="33"/>
        <v>0.07253086419753087</v>
      </c>
      <c r="AG60" s="13">
        <f t="shared" si="33"/>
        <v>0.09791332263242375</v>
      </c>
      <c r="AH60" s="13">
        <f t="shared" si="33"/>
        <v>0.0880503144654088</v>
      </c>
      <c r="AI60" s="13">
        <f t="shared" si="33"/>
        <v>0.03076923076923077</v>
      </c>
      <c r="AJ60" s="13">
        <f t="shared" si="33"/>
        <v>0.05523590333716916</v>
      </c>
      <c r="AK60" s="13">
        <f t="shared" si="33"/>
        <v>0.053763440860215055</v>
      </c>
      <c r="AL60" s="13">
        <f t="shared" si="33"/>
        <v>0.03896103896103896</v>
      </c>
      <c r="AM60" s="13">
        <f t="shared" si="33"/>
        <v>0.03934426229508197</v>
      </c>
      <c r="AN60" s="13">
        <f t="shared" si="33"/>
        <v>0.03937007874015748</v>
      </c>
      <c r="AO60" s="13">
        <f t="shared" si="33"/>
        <v>0.041176470588235294</v>
      </c>
      <c r="AP60" s="13">
        <f t="shared" si="33"/>
        <v>0.01838235294117647</v>
      </c>
      <c r="AQ60" s="13">
        <f t="shared" si="33"/>
        <v>0.042071197411003236</v>
      </c>
      <c r="AR60" s="13">
        <f t="shared" si="33"/>
        <v>0.04207573632538569</v>
      </c>
      <c r="AS60" s="13">
        <f t="shared" si="33"/>
        <v>0.04918032786885246</v>
      </c>
      <c r="AT60" s="13">
        <f t="shared" si="33"/>
        <v>0.053973409880646625</v>
      </c>
      <c r="AU60" s="11" t="s">
        <v>27</v>
      </c>
      <c r="AV60" s="13">
        <f>AV59/AV24</f>
        <v>0.048271725275549224</v>
      </c>
      <c r="AW60" s="13">
        <f>AW59/AW24</f>
        <v>0.05021527672227188</v>
      </c>
      <c r="AX60" s="13">
        <f>AX59/AX24</f>
        <v>0.06222568771999631</v>
      </c>
      <c r="AZ60" s="5">
        <v>7</v>
      </c>
    </row>
    <row r="61" spans="1:54" ht="15">
      <c r="A61" s="8" t="s">
        <v>2</v>
      </c>
      <c r="B61" s="11" t="s">
        <v>40</v>
      </c>
      <c r="C61" s="13">
        <f>C22/C24</f>
        <v>0.0072992700729927005</v>
      </c>
      <c r="D61" s="13">
        <f>D22/D24</f>
        <v>0</v>
      </c>
      <c r="E61" s="13">
        <f aca="true" t="shared" si="34" ref="E61:AO61">E22/E24</f>
        <v>0.016913319238900635</v>
      </c>
      <c r="F61" s="13">
        <f t="shared" si="34"/>
        <v>0.0380952380952381</v>
      </c>
      <c r="G61" s="13">
        <f t="shared" si="34"/>
        <v>0.025510204081632654</v>
      </c>
      <c r="H61" s="13">
        <f t="shared" si="34"/>
        <v>0.022796352583586626</v>
      </c>
      <c r="I61" s="13">
        <f t="shared" si="34"/>
        <v>0.017543859649122806</v>
      </c>
      <c r="J61" s="13">
        <f t="shared" si="34"/>
        <v>0.03067484662576687</v>
      </c>
      <c r="K61" s="13">
        <f t="shared" si="34"/>
        <v>0.013888888888888888</v>
      </c>
      <c r="L61" s="13">
        <f t="shared" si="34"/>
        <v>0.020202020202020204</v>
      </c>
      <c r="M61" s="13">
        <f t="shared" si="34"/>
        <v>0</v>
      </c>
      <c r="N61" s="13">
        <f t="shared" si="34"/>
        <v>0.019374068554396422</v>
      </c>
      <c r="O61" s="13">
        <f t="shared" si="34"/>
        <v>0.05357142857142857</v>
      </c>
      <c r="P61" s="140">
        <f t="shared" si="34"/>
        <v>0.07882352941176471</v>
      </c>
      <c r="Q61" s="13">
        <f t="shared" si="34"/>
        <v>0.03063063063063063</v>
      </c>
      <c r="R61" s="13">
        <f t="shared" si="34"/>
        <v>0.012084592145015106</v>
      </c>
      <c r="S61" s="13">
        <f t="shared" si="34"/>
        <v>0.009852216748768473</v>
      </c>
      <c r="T61" s="13">
        <f t="shared" si="34"/>
        <v>0.02190580503833516</v>
      </c>
      <c r="U61" s="13">
        <f t="shared" si="34"/>
        <v>0.008403361344537815</v>
      </c>
      <c r="V61" s="13">
        <f t="shared" si="34"/>
        <v>0.011682242990654205</v>
      </c>
      <c r="W61" s="13">
        <f t="shared" si="34"/>
        <v>0.05927051671732523</v>
      </c>
      <c r="X61" s="13">
        <f t="shared" si="34"/>
        <v>0.019548872180451128</v>
      </c>
      <c r="Y61" s="13">
        <f t="shared" si="34"/>
        <v>0.008</v>
      </c>
      <c r="Z61" s="13">
        <f t="shared" si="34"/>
        <v>0.011784511784511785</v>
      </c>
      <c r="AA61" s="13">
        <f t="shared" si="34"/>
        <v>0.014388489208633094</v>
      </c>
      <c r="AB61" s="13">
        <f t="shared" si="34"/>
        <v>0.014234875444839857</v>
      </c>
      <c r="AC61" s="13">
        <f t="shared" si="34"/>
        <v>0.012239902080783354</v>
      </c>
      <c r="AD61" s="13">
        <f t="shared" si="34"/>
        <v>0.014201183431952662</v>
      </c>
      <c r="AE61" s="13">
        <f t="shared" si="34"/>
        <v>0.009626955475330927</v>
      </c>
      <c r="AF61" s="13">
        <f t="shared" si="34"/>
        <v>0.033950617283950615</v>
      </c>
      <c r="AG61" s="13">
        <f t="shared" si="34"/>
        <v>0.009630818619582664</v>
      </c>
      <c r="AH61" s="13">
        <f t="shared" si="34"/>
        <v>0.025157232704402517</v>
      </c>
      <c r="AI61" s="13">
        <f t="shared" si="34"/>
        <v>0.005128205128205128</v>
      </c>
      <c r="AJ61" s="13">
        <f t="shared" si="34"/>
        <v>0.01726121979286536</v>
      </c>
      <c r="AK61" s="13">
        <f t="shared" si="34"/>
        <v>0.03225806451612903</v>
      </c>
      <c r="AL61" s="13">
        <f t="shared" si="34"/>
        <v>0.014167650531286895</v>
      </c>
      <c r="AM61" s="13">
        <f t="shared" si="34"/>
        <v>0.02459016393442623</v>
      </c>
      <c r="AN61" s="13">
        <f t="shared" si="34"/>
        <v>0.001968503937007874</v>
      </c>
      <c r="AO61" s="13">
        <f t="shared" si="34"/>
        <v>0.026470588235294117</v>
      </c>
      <c r="AP61" s="13">
        <f>AP22/AP24</f>
        <v>0.01838235294117647</v>
      </c>
      <c r="AQ61" s="13">
        <f>AQ22/AQ24</f>
        <v>0.012944983818770227</v>
      </c>
      <c r="AR61" s="13">
        <f>AR22/AR24</f>
        <v>0.011220196353436185</v>
      </c>
      <c r="AS61" s="13">
        <f>AS22/AS24</f>
        <v>0.00819672131147541</v>
      </c>
      <c r="AT61" s="13">
        <f>AT22/AT24</f>
        <v>0.019980359570932166</v>
      </c>
      <c r="AU61" s="11" t="s">
        <v>40</v>
      </c>
      <c r="AV61" s="13">
        <f>AV22/AV24</f>
        <v>0.024908150258678863</v>
      </c>
      <c r="AW61" s="13">
        <f>AW22/AW24</f>
        <v>0.02758275127508986</v>
      </c>
      <c r="AX61" s="13">
        <f>AX22/AX24</f>
        <v>0.018669228208190065</v>
      </c>
      <c r="BA61" s="5">
        <f>AZ61+AZ62</f>
        <v>1</v>
      </c>
      <c r="BB61" s="5" t="s">
        <v>155</v>
      </c>
    </row>
    <row r="62" spans="1:52" ht="15">
      <c r="A62" s="8" t="s">
        <v>2</v>
      </c>
      <c r="B62" s="11" t="s">
        <v>28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0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1" t="s">
        <v>28</v>
      </c>
      <c r="AV62" s="8"/>
      <c r="AW62" s="8"/>
      <c r="AX62" s="8"/>
      <c r="AZ62" s="5">
        <v>1</v>
      </c>
    </row>
    <row r="63" spans="1:54" ht="15">
      <c r="A63" s="8" t="s">
        <v>2</v>
      </c>
      <c r="B63" s="11" t="s">
        <v>29</v>
      </c>
      <c r="C63" s="8"/>
      <c r="D63" s="16">
        <v>0.8888888888888888</v>
      </c>
      <c r="E63" s="16"/>
      <c r="F63" s="16"/>
      <c r="G63" s="16"/>
      <c r="H63" s="16"/>
      <c r="I63" s="16"/>
      <c r="J63" s="16">
        <v>0.14583333333333334</v>
      </c>
      <c r="K63" s="16"/>
      <c r="L63" s="16">
        <v>0.9826388888888888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8"/>
      <c r="AQ63" s="8"/>
      <c r="AR63" s="8"/>
      <c r="AS63" s="8"/>
      <c r="AT63" s="8"/>
      <c r="AU63" s="11" t="s">
        <v>29</v>
      </c>
      <c r="AV63" s="8"/>
      <c r="AW63" s="8"/>
      <c r="AX63" s="8"/>
      <c r="AZ63" s="5">
        <f>AZ33+AZ35+AZ37+AZ39+AZ41+AZ43+AZ45+AZ47+AZ49+AZ51+AZ53+AZ55+AZ57+AZ59</f>
        <v>225</v>
      </c>
      <c r="BA63">
        <f>AZ63+AZ64</f>
        <v>450</v>
      </c>
      <c r="BB63" t="s">
        <v>84</v>
      </c>
    </row>
    <row r="64" spans="1:52" ht="15">
      <c r="A64" s="8" t="s">
        <v>2</v>
      </c>
      <c r="B64" s="11" t="s">
        <v>30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8"/>
      <c r="AU64" s="11" t="s">
        <v>30</v>
      </c>
      <c r="AV64" s="8"/>
      <c r="AW64" s="8"/>
      <c r="AX64" s="8"/>
      <c r="AZ64" s="5">
        <f>AZ34+AZ36+AZ38+AZ40+AZ42+AZ44+AZ46+AZ48+AZ50+AZ52+AZ54+AZ56+AZ58+AZ60+AZ62</f>
        <v>225</v>
      </c>
    </row>
    <row r="65" spans="1:54" ht="15">
      <c r="A65" s="8" t="s">
        <v>32</v>
      </c>
      <c r="B65" s="11" t="s">
        <v>2</v>
      </c>
      <c r="C65" s="17" t="s">
        <v>92</v>
      </c>
      <c r="D65" s="17" t="s">
        <v>93</v>
      </c>
      <c r="E65" s="9">
        <v>339</v>
      </c>
      <c r="F65" s="9">
        <v>340</v>
      </c>
      <c r="G65" s="9">
        <v>341</v>
      </c>
      <c r="H65" s="9">
        <v>342</v>
      </c>
      <c r="I65" s="9">
        <v>343</v>
      </c>
      <c r="J65" s="9">
        <v>344</v>
      </c>
      <c r="K65" s="9">
        <v>345</v>
      </c>
      <c r="L65" s="9">
        <v>346</v>
      </c>
      <c r="M65" s="9">
        <v>347</v>
      </c>
      <c r="N65" s="9">
        <v>348</v>
      </c>
      <c r="O65" s="9">
        <v>349</v>
      </c>
      <c r="P65" s="9">
        <v>350</v>
      </c>
      <c r="Q65" s="9">
        <v>351</v>
      </c>
      <c r="R65" s="9">
        <v>352</v>
      </c>
      <c r="S65" s="9">
        <v>353</v>
      </c>
      <c r="T65" s="9">
        <v>354</v>
      </c>
      <c r="U65" s="9">
        <v>355</v>
      </c>
      <c r="V65" s="9">
        <v>356</v>
      </c>
      <c r="W65" s="9">
        <v>357</v>
      </c>
      <c r="X65" s="9">
        <v>358</v>
      </c>
      <c r="Y65" s="9">
        <v>359</v>
      </c>
      <c r="Z65" s="9">
        <v>360</v>
      </c>
      <c r="AA65" s="9">
        <v>361</v>
      </c>
      <c r="AB65" s="9">
        <v>362</v>
      </c>
      <c r="AC65" s="19">
        <v>363</v>
      </c>
      <c r="AD65" s="9">
        <v>364</v>
      </c>
      <c r="AE65" s="9">
        <v>365</v>
      </c>
      <c r="AF65" s="9">
        <v>366</v>
      </c>
      <c r="AG65" s="9">
        <v>367</v>
      </c>
      <c r="AH65" s="9">
        <v>368</v>
      </c>
      <c r="AI65" s="9">
        <v>369</v>
      </c>
      <c r="AJ65" s="9">
        <v>370</v>
      </c>
      <c r="AK65" s="9">
        <v>371</v>
      </c>
      <c r="AL65" s="9">
        <v>372</v>
      </c>
      <c r="AM65" s="9">
        <v>373</v>
      </c>
      <c r="AN65" s="9">
        <v>374</v>
      </c>
      <c r="AO65" s="9">
        <v>375</v>
      </c>
      <c r="AP65" s="9">
        <v>376</v>
      </c>
      <c r="AQ65" s="9">
        <v>377</v>
      </c>
      <c r="AR65" s="9">
        <v>378</v>
      </c>
      <c r="AS65" s="9">
        <v>651</v>
      </c>
      <c r="AT65" s="36" t="s">
        <v>1</v>
      </c>
      <c r="AV65" s="32" t="s">
        <v>87</v>
      </c>
      <c r="AW65" s="34" t="s">
        <v>82</v>
      </c>
      <c r="AX65" s="33" t="s">
        <v>66</v>
      </c>
      <c r="BA65" s="61">
        <f>AZ63+AZ64-BA39-BA45-BA55-BA59</f>
        <v>3</v>
      </c>
      <c r="BB65" s="61" t="s">
        <v>162</v>
      </c>
    </row>
    <row r="66" spans="1:54" ht="15">
      <c r="A66" s="8" t="s">
        <v>117</v>
      </c>
      <c r="B66" s="11" t="s">
        <v>118</v>
      </c>
      <c r="C66" s="39">
        <f>C4-C7-C8-C9</f>
        <v>212</v>
      </c>
      <c r="D66" s="37">
        <f aca="true" t="shared" si="35" ref="D66:AT66">D4-D7-D8-D9</f>
        <v>26</v>
      </c>
      <c r="E66" s="37">
        <f t="shared" si="35"/>
        <v>504</v>
      </c>
      <c r="F66" s="37">
        <f t="shared" si="35"/>
        <v>763</v>
      </c>
      <c r="G66" s="37">
        <f t="shared" si="35"/>
        <v>891</v>
      </c>
      <c r="H66" s="37">
        <f t="shared" si="35"/>
        <v>1059</v>
      </c>
      <c r="I66" s="37">
        <f t="shared" si="35"/>
        <v>1210</v>
      </c>
      <c r="J66" s="37">
        <f t="shared" si="35"/>
        <v>618</v>
      </c>
      <c r="K66" s="37">
        <f t="shared" si="35"/>
        <v>1192</v>
      </c>
      <c r="L66" s="37">
        <f t="shared" si="35"/>
        <v>70</v>
      </c>
      <c r="M66" s="37">
        <f t="shared" si="35"/>
        <v>990</v>
      </c>
      <c r="N66" s="37">
        <f t="shared" si="35"/>
        <v>999</v>
      </c>
      <c r="O66" s="37">
        <f t="shared" si="35"/>
        <v>1363</v>
      </c>
      <c r="P66" s="37">
        <f t="shared" si="35"/>
        <v>1275</v>
      </c>
      <c r="Q66" s="37">
        <f t="shared" si="35"/>
        <v>923</v>
      </c>
      <c r="R66" s="37">
        <f t="shared" si="35"/>
        <v>780</v>
      </c>
      <c r="S66" s="37">
        <f t="shared" si="35"/>
        <v>1181</v>
      </c>
      <c r="T66" s="37">
        <f t="shared" si="35"/>
        <v>1543</v>
      </c>
      <c r="U66" s="37">
        <f t="shared" si="35"/>
        <v>450</v>
      </c>
      <c r="V66" s="37">
        <f t="shared" si="35"/>
        <v>1621</v>
      </c>
      <c r="W66" s="37">
        <f t="shared" si="35"/>
        <v>1736</v>
      </c>
      <c r="X66" s="37">
        <f t="shared" si="35"/>
        <v>1454</v>
      </c>
      <c r="Y66" s="37">
        <f t="shared" si="35"/>
        <v>1055</v>
      </c>
      <c r="Z66" s="37">
        <f t="shared" si="35"/>
        <v>1470</v>
      </c>
      <c r="AA66" s="37">
        <f t="shared" si="35"/>
        <v>1078</v>
      </c>
      <c r="AB66" s="37">
        <f t="shared" si="35"/>
        <v>760</v>
      </c>
      <c r="AC66" s="37">
        <f t="shared" si="35"/>
        <v>1431</v>
      </c>
      <c r="AD66" s="37">
        <f t="shared" si="35"/>
        <v>1157</v>
      </c>
      <c r="AE66" s="37">
        <f t="shared" si="35"/>
        <v>1327</v>
      </c>
      <c r="AF66" s="37">
        <f t="shared" si="35"/>
        <v>1437</v>
      </c>
      <c r="AG66" s="37">
        <f t="shared" si="35"/>
        <v>1240</v>
      </c>
      <c r="AH66" s="37">
        <f t="shared" si="35"/>
        <v>748</v>
      </c>
      <c r="AI66" s="37">
        <f t="shared" si="35"/>
        <v>1546</v>
      </c>
      <c r="AJ66" s="37">
        <f t="shared" si="35"/>
        <v>1401</v>
      </c>
      <c r="AK66" s="37">
        <f t="shared" si="35"/>
        <v>387</v>
      </c>
      <c r="AL66" s="37">
        <f t="shared" si="35"/>
        <v>1307</v>
      </c>
      <c r="AM66" s="37">
        <f t="shared" si="35"/>
        <v>1500</v>
      </c>
      <c r="AN66" s="37">
        <f t="shared" si="35"/>
        <v>727</v>
      </c>
      <c r="AO66" s="37">
        <f t="shared" si="35"/>
        <v>590</v>
      </c>
      <c r="AP66" s="37">
        <f t="shared" si="35"/>
        <v>478</v>
      </c>
      <c r="AQ66" s="37">
        <f t="shared" si="35"/>
        <v>596</v>
      </c>
      <c r="AR66" s="37">
        <f t="shared" si="35"/>
        <v>1058</v>
      </c>
      <c r="AS66" s="37">
        <f t="shared" si="35"/>
        <v>461</v>
      </c>
      <c r="AT66" s="80">
        <f t="shared" si="35"/>
        <v>42614</v>
      </c>
      <c r="AU66" s="11" t="s">
        <v>118</v>
      </c>
      <c r="AV66" s="80">
        <f>AV4-AV7-AV8-AV9</f>
        <v>315111</v>
      </c>
      <c r="AW66" s="80">
        <f>AW4-AW7-AW8-AW9</f>
        <v>3489460</v>
      </c>
      <c r="AX66" s="80">
        <f>AX4-AX7-AX8-AX9</f>
        <v>57360208</v>
      </c>
      <c r="BA66" s="42"/>
      <c r="BB66" s="42"/>
    </row>
    <row r="67" spans="1:51" ht="15">
      <c r="A67" s="8"/>
      <c r="B67" s="40" t="s">
        <v>129</v>
      </c>
      <c r="C67" s="38">
        <f>C6-C7-C8-C9-C14</f>
        <v>0</v>
      </c>
      <c r="D67" s="38">
        <f aca="true" t="shared" si="36" ref="D67:AS67">D6-D8-D9-D14</f>
        <v>0</v>
      </c>
      <c r="E67" s="38">
        <f t="shared" si="36"/>
        <v>0</v>
      </c>
      <c r="F67" s="38">
        <f t="shared" si="36"/>
        <v>0</v>
      </c>
      <c r="G67" s="38">
        <f t="shared" si="36"/>
        <v>0</v>
      </c>
      <c r="H67" s="38">
        <f t="shared" si="36"/>
        <v>0</v>
      </c>
      <c r="I67" s="38">
        <f t="shared" si="36"/>
        <v>0</v>
      </c>
      <c r="J67" s="38">
        <f t="shared" si="36"/>
        <v>0</v>
      </c>
      <c r="K67" s="38">
        <f t="shared" si="36"/>
        <v>0</v>
      </c>
      <c r="L67" s="38">
        <f t="shared" si="36"/>
        <v>0</v>
      </c>
      <c r="M67" s="38">
        <f t="shared" si="36"/>
        <v>0</v>
      </c>
      <c r="N67" s="38">
        <f t="shared" si="36"/>
        <v>0</v>
      </c>
      <c r="O67" s="38">
        <f t="shared" si="36"/>
        <v>0</v>
      </c>
      <c r="P67" s="38">
        <f t="shared" si="36"/>
        <v>0</v>
      </c>
      <c r="Q67" s="38">
        <f t="shared" si="36"/>
        <v>0</v>
      </c>
      <c r="R67" s="38">
        <f t="shared" si="36"/>
        <v>0</v>
      </c>
      <c r="S67" s="38">
        <f t="shared" si="36"/>
        <v>0</v>
      </c>
      <c r="T67" s="38">
        <f t="shared" si="36"/>
        <v>0</v>
      </c>
      <c r="U67" s="38">
        <f t="shared" si="36"/>
        <v>0</v>
      </c>
      <c r="V67" s="38">
        <f t="shared" si="36"/>
        <v>0</v>
      </c>
      <c r="W67" s="38">
        <f t="shared" si="36"/>
        <v>0</v>
      </c>
      <c r="X67" s="38">
        <f t="shared" si="36"/>
        <v>0</v>
      </c>
      <c r="Y67" s="38">
        <f t="shared" si="36"/>
        <v>0</v>
      </c>
      <c r="Z67" s="38">
        <f t="shared" si="36"/>
        <v>0</v>
      </c>
      <c r="AA67" s="38">
        <f t="shared" si="36"/>
        <v>0</v>
      </c>
      <c r="AB67" s="38">
        <f t="shared" si="36"/>
        <v>0</v>
      </c>
      <c r="AC67" s="38">
        <f t="shared" si="36"/>
        <v>0</v>
      </c>
      <c r="AD67" s="38">
        <f t="shared" si="36"/>
        <v>0</v>
      </c>
      <c r="AE67" s="38">
        <f t="shared" si="36"/>
        <v>0</v>
      </c>
      <c r="AF67" s="38">
        <f t="shared" si="36"/>
        <v>0</v>
      </c>
      <c r="AG67" s="38">
        <f t="shared" si="36"/>
        <v>0</v>
      </c>
      <c r="AH67" s="38">
        <f t="shared" si="36"/>
        <v>0</v>
      </c>
      <c r="AI67" s="38">
        <f t="shared" si="36"/>
        <v>0</v>
      </c>
      <c r="AJ67" s="38">
        <f t="shared" si="36"/>
        <v>0</v>
      </c>
      <c r="AK67" s="38">
        <f t="shared" si="36"/>
        <v>0</v>
      </c>
      <c r="AL67" s="38">
        <f t="shared" si="36"/>
        <v>0</v>
      </c>
      <c r="AM67" s="38">
        <f t="shared" si="36"/>
        <v>0</v>
      </c>
      <c r="AN67" s="38">
        <f t="shared" si="36"/>
        <v>0</v>
      </c>
      <c r="AO67" s="38">
        <f t="shared" si="36"/>
        <v>0</v>
      </c>
      <c r="AP67" s="38">
        <f t="shared" si="36"/>
        <v>0</v>
      </c>
      <c r="AQ67" s="38">
        <f t="shared" si="36"/>
        <v>0</v>
      </c>
      <c r="AR67" s="38">
        <f t="shared" si="36"/>
        <v>0</v>
      </c>
      <c r="AS67" s="103">
        <f t="shared" si="36"/>
        <v>0</v>
      </c>
      <c r="AT67" s="56"/>
      <c r="AU67" s="135" t="s">
        <v>129</v>
      </c>
      <c r="AV67" s="110"/>
      <c r="AW67" s="61"/>
      <c r="AX67" s="61"/>
      <c r="AY67" s="42"/>
    </row>
    <row r="68" spans="1:51" ht="15">
      <c r="A68" s="8" t="s">
        <v>119</v>
      </c>
      <c r="B68" s="11" t="s">
        <v>130</v>
      </c>
      <c r="C68" s="38">
        <f aca="true" t="shared" si="37" ref="C68:AS68">C67-C31+C32</f>
        <v>0</v>
      </c>
      <c r="D68" s="38">
        <f t="shared" si="37"/>
        <v>0</v>
      </c>
      <c r="E68" s="38">
        <f t="shared" si="37"/>
        <v>0</v>
      </c>
      <c r="F68" s="38">
        <f t="shared" si="37"/>
        <v>0</v>
      </c>
      <c r="G68" s="38">
        <f t="shared" si="37"/>
        <v>0</v>
      </c>
      <c r="H68" s="38">
        <f t="shared" si="37"/>
        <v>0</v>
      </c>
      <c r="I68" s="38">
        <f t="shared" si="37"/>
        <v>0</v>
      </c>
      <c r="J68" s="38">
        <f t="shared" si="37"/>
        <v>0</v>
      </c>
      <c r="K68" s="38">
        <f t="shared" si="37"/>
        <v>0</v>
      </c>
      <c r="L68" s="38">
        <f t="shared" si="37"/>
        <v>0</v>
      </c>
      <c r="M68" s="38">
        <f t="shared" si="37"/>
        <v>0</v>
      </c>
      <c r="N68" s="38">
        <f t="shared" si="37"/>
        <v>0</v>
      </c>
      <c r="O68" s="38">
        <f t="shared" si="37"/>
        <v>0</v>
      </c>
      <c r="P68" s="38">
        <f t="shared" si="37"/>
        <v>0</v>
      </c>
      <c r="Q68" s="38">
        <f t="shared" si="37"/>
        <v>0</v>
      </c>
      <c r="R68" s="38">
        <f t="shared" si="37"/>
        <v>0</v>
      </c>
      <c r="S68" s="38">
        <f t="shared" si="37"/>
        <v>0</v>
      </c>
      <c r="T68" s="38">
        <f t="shared" si="37"/>
        <v>0</v>
      </c>
      <c r="U68" s="38">
        <f t="shared" si="37"/>
        <v>0</v>
      </c>
      <c r="V68" s="38">
        <f t="shared" si="37"/>
        <v>0</v>
      </c>
      <c r="W68" s="38">
        <f t="shared" si="37"/>
        <v>0</v>
      </c>
      <c r="X68" s="38">
        <f t="shared" si="37"/>
        <v>0</v>
      </c>
      <c r="Y68" s="38">
        <f t="shared" si="37"/>
        <v>0</v>
      </c>
      <c r="Z68" s="38">
        <f t="shared" si="37"/>
        <v>0</v>
      </c>
      <c r="AA68" s="38">
        <f t="shared" si="37"/>
        <v>0</v>
      </c>
      <c r="AB68" s="38">
        <f t="shared" si="37"/>
        <v>0</v>
      </c>
      <c r="AC68" s="38">
        <f t="shared" si="37"/>
        <v>0</v>
      </c>
      <c r="AD68" s="38">
        <f t="shared" si="37"/>
        <v>0</v>
      </c>
      <c r="AE68" s="38">
        <f t="shared" si="37"/>
        <v>0</v>
      </c>
      <c r="AF68" s="38">
        <f t="shared" si="37"/>
        <v>0</v>
      </c>
      <c r="AG68" s="38">
        <f t="shared" si="37"/>
        <v>0</v>
      </c>
      <c r="AH68" s="38">
        <f t="shared" si="37"/>
        <v>0</v>
      </c>
      <c r="AI68" s="38">
        <f t="shared" si="37"/>
        <v>0</v>
      </c>
      <c r="AJ68" s="38">
        <f t="shared" si="37"/>
        <v>0</v>
      </c>
      <c r="AK68" s="38">
        <f t="shared" si="37"/>
        <v>0</v>
      </c>
      <c r="AL68" s="38">
        <f t="shared" si="37"/>
        <v>0</v>
      </c>
      <c r="AM68" s="38">
        <f t="shared" si="37"/>
        <v>0</v>
      </c>
      <c r="AN68" s="38">
        <f t="shared" si="37"/>
        <v>0</v>
      </c>
      <c r="AO68" s="38">
        <f t="shared" si="37"/>
        <v>0</v>
      </c>
      <c r="AP68" s="38">
        <f t="shared" si="37"/>
        <v>0</v>
      </c>
      <c r="AQ68" s="38">
        <f t="shared" si="37"/>
        <v>0</v>
      </c>
      <c r="AR68" s="38">
        <f t="shared" si="37"/>
        <v>0</v>
      </c>
      <c r="AS68" s="103">
        <f t="shared" si="37"/>
        <v>0</v>
      </c>
      <c r="AT68" s="100"/>
      <c r="AU68" s="136" t="s">
        <v>130</v>
      </c>
      <c r="AV68" s="105"/>
      <c r="AW68" s="90"/>
      <c r="AX68" s="90"/>
      <c r="AY68" s="42"/>
    </row>
    <row r="69" spans="1:50" ht="15">
      <c r="A69" s="8" t="s">
        <v>120</v>
      </c>
      <c r="B69" s="11" t="s">
        <v>121</v>
      </c>
      <c r="C69" s="38">
        <f aca="true" t="shared" si="38" ref="C69:AX69">C22+C23-C15-C16</f>
        <v>0</v>
      </c>
      <c r="D69" s="38">
        <f t="shared" si="38"/>
        <v>0</v>
      </c>
      <c r="E69" s="38">
        <f t="shared" si="38"/>
        <v>0</v>
      </c>
      <c r="F69" s="38">
        <f t="shared" si="38"/>
        <v>0</v>
      </c>
      <c r="G69" s="38">
        <f t="shared" si="38"/>
        <v>0</v>
      </c>
      <c r="H69" s="38">
        <f t="shared" si="38"/>
        <v>0</v>
      </c>
      <c r="I69" s="38">
        <f t="shared" si="38"/>
        <v>0</v>
      </c>
      <c r="J69" s="38">
        <f t="shared" si="38"/>
        <v>0</v>
      </c>
      <c r="K69" s="38">
        <f t="shared" si="38"/>
        <v>0</v>
      </c>
      <c r="L69" s="38">
        <f t="shared" si="38"/>
        <v>0</v>
      </c>
      <c r="M69" s="38">
        <f t="shared" si="38"/>
        <v>0</v>
      </c>
      <c r="N69" s="38">
        <f t="shared" si="38"/>
        <v>0</v>
      </c>
      <c r="O69" s="38">
        <f t="shared" si="38"/>
        <v>0</v>
      </c>
      <c r="P69" s="38">
        <f t="shared" si="38"/>
        <v>0</v>
      </c>
      <c r="Q69" s="38">
        <f t="shared" si="38"/>
        <v>0</v>
      </c>
      <c r="R69" s="38">
        <f t="shared" si="38"/>
        <v>0</v>
      </c>
      <c r="S69" s="38">
        <f t="shared" si="38"/>
        <v>0</v>
      </c>
      <c r="T69" s="38">
        <f t="shared" si="38"/>
        <v>0</v>
      </c>
      <c r="U69" s="38">
        <f t="shared" si="38"/>
        <v>0</v>
      </c>
      <c r="V69" s="38">
        <f t="shared" si="38"/>
        <v>0</v>
      </c>
      <c r="W69" s="38">
        <f t="shared" si="38"/>
        <v>0</v>
      </c>
      <c r="X69" s="38">
        <f t="shared" si="38"/>
        <v>0</v>
      </c>
      <c r="Y69" s="38">
        <f t="shared" si="38"/>
        <v>0</v>
      </c>
      <c r="Z69" s="38">
        <f t="shared" si="38"/>
        <v>0</v>
      </c>
      <c r="AA69" s="38">
        <f t="shared" si="38"/>
        <v>0</v>
      </c>
      <c r="AB69" s="38">
        <f t="shared" si="38"/>
        <v>0</v>
      </c>
      <c r="AC69" s="38">
        <f t="shared" si="38"/>
        <v>0</v>
      </c>
      <c r="AD69" s="38">
        <f t="shared" si="38"/>
        <v>0</v>
      </c>
      <c r="AE69" s="38">
        <f t="shared" si="38"/>
        <v>0</v>
      </c>
      <c r="AF69" s="38">
        <f t="shared" si="38"/>
        <v>0</v>
      </c>
      <c r="AG69" s="38">
        <f t="shared" si="38"/>
        <v>0</v>
      </c>
      <c r="AH69" s="38">
        <f t="shared" si="38"/>
        <v>0</v>
      </c>
      <c r="AI69" s="38">
        <f t="shared" si="38"/>
        <v>0</v>
      </c>
      <c r="AJ69" s="38">
        <f t="shared" si="38"/>
        <v>0</v>
      </c>
      <c r="AK69" s="38">
        <f t="shared" si="38"/>
        <v>0</v>
      </c>
      <c r="AL69" s="38">
        <f t="shared" si="38"/>
        <v>0</v>
      </c>
      <c r="AM69" s="38">
        <f t="shared" si="38"/>
        <v>0</v>
      </c>
      <c r="AN69" s="38">
        <f t="shared" si="38"/>
        <v>0</v>
      </c>
      <c r="AO69" s="38">
        <f t="shared" si="38"/>
        <v>0</v>
      </c>
      <c r="AP69" s="38">
        <f t="shared" si="38"/>
        <v>0</v>
      </c>
      <c r="AQ69" s="38">
        <f t="shared" si="38"/>
        <v>0</v>
      </c>
      <c r="AR69" s="38">
        <f t="shared" si="38"/>
        <v>0</v>
      </c>
      <c r="AS69" s="38">
        <f t="shared" si="38"/>
        <v>0</v>
      </c>
      <c r="AT69" s="101">
        <f t="shared" si="38"/>
        <v>0</v>
      </c>
      <c r="AU69" s="11" t="s">
        <v>121</v>
      </c>
      <c r="AV69" s="101">
        <f t="shared" si="38"/>
        <v>0</v>
      </c>
      <c r="AW69" s="101">
        <f t="shared" si="38"/>
        <v>0</v>
      </c>
      <c r="AX69" s="101">
        <f t="shared" si="38"/>
        <v>0</v>
      </c>
    </row>
    <row r="70" spans="1:50" ht="15">
      <c r="A70" s="8"/>
      <c r="B70" s="11" t="s">
        <v>79</v>
      </c>
      <c r="C70" s="37">
        <f aca="true" t="shared" si="39" ref="C70:AT70">C33+C35+C37+C39+C41+C43+C45+C47+C49+C51+C53+C55+C57+C59</f>
        <v>136</v>
      </c>
      <c r="D70" s="37">
        <f t="shared" si="39"/>
        <v>167</v>
      </c>
      <c r="E70" s="37">
        <f t="shared" si="39"/>
        <v>465</v>
      </c>
      <c r="F70" s="37">
        <f t="shared" si="39"/>
        <v>404</v>
      </c>
      <c r="G70" s="37">
        <f t="shared" si="39"/>
        <v>573</v>
      </c>
      <c r="H70" s="37">
        <f t="shared" si="39"/>
        <v>643</v>
      </c>
      <c r="I70" s="37">
        <f t="shared" si="39"/>
        <v>504</v>
      </c>
      <c r="J70" s="37">
        <f t="shared" si="39"/>
        <v>316</v>
      </c>
      <c r="K70" s="37">
        <f t="shared" si="39"/>
        <v>781</v>
      </c>
      <c r="L70" s="37">
        <f t="shared" si="39"/>
        <v>97</v>
      </c>
      <c r="M70" s="37">
        <f t="shared" si="39"/>
        <v>954</v>
      </c>
      <c r="N70" s="37">
        <f t="shared" si="39"/>
        <v>658</v>
      </c>
      <c r="O70" s="37">
        <f t="shared" si="39"/>
        <v>795</v>
      </c>
      <c r="P70" s="37">
        <f t="shared" si="39"/>
        <v>783</v>
      </c>
      <c r="Q70" s="37">
        <f t="shared" si="39"/>
        <v>538</v>
      </c>
      <c r="R70" s="37">
        <f t="shared" si="39"/>
        <v>654</v>
      </c>
      <c r="S70" s="37">
        <f t="shared" si="39"/>
        <v>804</v>
      </c>
      <c r="T70" s="37">
        <f t="shared" si="39"/>
        <v>893</v>
      </c>
      <c r="U70" s="37">
        <f t="shared" si="39"/>
        <v>354</v>
      </c>
      <c r="V70" s="37">
        <f t="shared" si="39"/>
        <v>846</v>
      </c>
      <c r="W70" s="37">
        <f t="shared" si="39"/>
        <v>619</v>
      </c>
      <c r="X70" s="37">
        <f t="shared" si="39"/>
        <v>652</v>
      </c>
      <c r="Y70" s="37">
        <f t="shared" si="39"/>
        <v>496</v>
      </c>
      <c r="Z70" s="37">
        <f t="shared" si="39"/>
        <v>1174</v>
      </c>
      <c r="AA70" s="37">
        <f t="shared" si="39"/>
        <v>685</v>
      </c>
      <c r="AB70" s="37">
        <f t="shared" si="39"/>
        <v>554</v>
      </c>
      <c r="AC70" s="37">
        <f t="shared" si="39"/>
        <v>807</v>
      </c>
      <c r="AD70" s="37">
        <f t="shared" si="39"/>
        <v>833</v>
      </c>
      <c r="AE70" s="37">
        <f t="shared" si="39"/>
        <v>823</v>
      </c>
      <c r="AF70" s="37">
        <f t="shared" si="39"/>
        <v>626</v>
      </c>
      <c r="AG70" s="37">
        <f t="shared" si="39"/>
        <v>617</v>
      </c>
      <c r="AH70" s="37">
        <f t="shared" si="39"/>
        <v>310</v>
      </c>
      <c r="AI70" s="37">
        <f t="shared" si="39"/>
        <v>970</v>
      </c>
      <c r="AJ70" s="37">
        <f t="shared" si="39"/>
        <v>854</v>
      </c>
      <c r="AK70" s="37">
        <f t="shared" si="39"/>
        <v>180</v>
      </c>
      <c r="AL70" s="37">
        <f t="shared" si="39"/>
        <v>835</v>
      </c>
      <c r="AM70" s="37">
        <f t="shared" si="39"/>
        <v>1190</v>
      </c>
      <c r="AN70" s="37">
        <f t="shared" si="39"/>
        <v>507</v>
      </c>
      <c r="AO70" s="37">
        <f t="shared" si="39"/>
        <v>331</v>
      </c>
      <c r="AP70" s="37">
        <f t="shared" si="39"/>
        <v>267</v>
      </c>
      <c r="AQ70" s="37">
        <f t="shared" si="39"/>
        <v>305</v>
      </c>
      <c r="AR70" s="37">
        <f t="shared" si="39"/>
        <v>705</v>
      </c>
      <c r="AS70" s="37">
        <f t="shared" si="39"/>
        <v>242</v>
      </c>
      <c r="AT70" s="37">
        <f t="shared" si="39"/>
        <v>25947</v>
      </c>
      <c r="AU70" s="11" t="s">
        <v>79</v>
      </c>
      <c r="AV70" s="37">
        <f>AV33+AV35+AV37+AV39+AV41+AV43+AV45+AV47+AV49+AV51+AV53+AV55+AV57+AV59</f>
        <v>195072</v>
      </c>
      <c r="AW70" s="37">
        <f>AW33+AW35+AW37+AW39+AW41+AW43+AW45+AW47+AW49+AW51+AW53+AW55+AW57+AW59</f>
        <v>2092075</v>
      </c>
      <c r="AX70" s="37">
        <f>AX33+AX35+AX37+AX39+AX41+AX43+AX45+AX47+AX49+AX51+AX53+AX55+AX57+AX59</f>
        <v>51649253</v>
      </c>
    </row>
    <row r="71" spans="1:50" ht="15">
      <c r="A71" s="8" t="s">
        <v>122</v>
      </c>
      <c r="B71" s="11" t="s">
        <v>123</v>
      </c>
      <c r="C71" s="8">
        <f aca="true" t="shared" si="40" ref="C71:AS71">C70-C23</f>
        <v>0</v>
      </c>
      <c r="D71" s="8">
        <f t="shared" si="40"/>
        <v>0</v>
      </c>
      <c r="E71" s="8">
        <f t="shared" si="40"/>
        <v>0</v>
      </c>
      <c r="F71" s="8">
        <f t="shared" si="40"/>
        <v>0</v>
      </c>
      <c r="G71" s="8">
        <f t="shared" si="40"/>
        <v>0</v>
      </c>
      <c r="H71" s="8">
        <f t="shared" si="40"/>
        <v>0</v>
      </c>
      <c r="I71" s="8">
        <f t="shared" si="40"/>
        <v>0</v>
      </c>
      <c r="J71" s="8">
        <f t="shared" si="40"/>
        <v>0</v>
      </c>
      <c r="K71" s="8">
        <f t="shared" si="40"/>
        <v>0</v>
      </c>
      <c r="L71" s="8">
        <f t="shared" si="40"/>
        <v>0</v>
      </c>
      <c r="M71" s="8">
        <f t="shared" si="40"/>
        <v>0</v>
      </c>
      <c r="N71" s="8">
        <f t="shared" si="40"/>
        <v>0</v>
      </c>
      <c r="O71" s="8">
        <f t="shared" si="40"/>
        <v>0</v>
      </c>
      <c r="P71" s="8">
        <f t="shared" si="40"/>
        <v>0</v>
      </c>
      <c r="Q71" s="8">
        <f t="shared" si="40"/>
        <v>0</v>
      </c>
      <c r="R71" s="8">
        <f t="shared" si="40"/>
        <v>0</v>
      </c>
      <c r="S71" s="8">
        <f t="shared" si="40"/>
        <v>0</v>
      </c>
      <c r="T71" s="8">
        <f t="shared" si="40"/>
        <v>0</v>
      </c>
      <c r="U71" s="8">
        <f t="shared" si="40"/>
        <v>0</v>
      </c>
      <c r="V71" s="8">
        <f t="shared" si="40"/>
        <v>0</v>
      </c>
      <c r="W71" s="8">
        <f t="shared" si="40"/>
        <v>0</v>
      </c>
      <c r="X71" s="8">
        <f t="shared" si="40"/>
        <v>0</v>
      </c>
      <c r="Y71" s="8">
        <f t="shared" si="40"/>
        <v>0</v>
      </c>
      <c r="Z71" s="8">
        <f t="shared" si="40"/>
        <v>0</v>
      </c>
      <c r="AA71" s="8">
        <f t="shared" si="40"/>
        <v>0</v>
      </c>
      <c r="AB71" s="8">
        <f t="shared" si="40"/>
        <v>0</v>
      </c>
      <c r="AC71" s="8">
        <f t="shared" si="40"/>
        <v>0</v>
      </c>
      <c r="AD71" s="8">
        <f t="shared" si="40"/>
        <v>0</v>
      </c>
      <c r="AE71" s="8">
        <f t="shared" si="40"/>
        <v>0</v>
      </c>
      <c r="AF71" s="8">
        <f t="shared" si="40"/>
        <v>0</v>
      </c>
      <c r="AG71" s="8">
        <f t="shared" si="40"/>
        <v>0</v>
      </c>
      <c r="AH71" s="8">
        <f t="shared" si="40"/>
        <v>0</v>
      </c>
      <c r="AI71" s="8">
        <f t="shared" si="40"/>
        <v>0</v>
      </c>
      <c r="AJ71" s="8">
        <f t="shared" si="40"/>
        <v>0</v>
      </c>
      <c r="AK71" s="8">
        <f t="shared" si="40"/>
        <v>0</v>
      </c>
      <c r="AL71" s="8">
        <f t="shared" si="40"/>
        <v>0</v>
      </c>
      <c r="AM71" s="8">
        <f t="shared" si="40"/>
        <v>0</v>
      </c>
      <c r="AN71" s="8">
        <f t="shared" si="40"/>
        <v>0</v>
      </c>
      <c r="AO71" s="8">
        <f t="shared" si="40"/>
        <v>0</v>
      </c>
      <c r="AP71" s="8">
        <f t="shared" si="40"/>
        <v>0</v>
      </c>
      <c r="AQ71" s="8">
        <f t="shared" si="40"/>
        <v>0</v>
      </c>
      <c r="AR71" s="8">
        <f t="shared" si="40"/>
        <v>0</v>
      </c>
      <c r="AS71" s="8">
        <f t="shared" si="40"/>
        <v>0</v>
      </c>
      <c r="AT71" s="8">
        <f>SUM(C71:AP71)</f>
        <v>0</v>
      </c>
      <c r="AU71" s="11" t="s">
        <v>123</v>
      </c>
      <c r="AV71" s="8">
        <f>AV70-AV23</f>
        <v>0</v>
      </c>
      <c r="AW71" s="8">
        <f>AW70-AW23</f>
        <v>0</v>
      </c>
      <c r="AX71" s="8">
        <f>AX70-AX23</f>
        <v>0</v>
      </c>
    </row>
    <row r="72" spans="1:50" ht="12.75">
      <c r="A72" s="8" t="s">
        <v>124</v>
      </c>
      <c r="B72" s="8" t="s">
        <v>156</v>
      </c>
      <c r="C72" s="8">
        <f aca="true" t="shared" si="41" ref="C72:AS72">C25-C26-C28-C30</f>
        <v>0</v>
      </c>
      <c r="D72" s="8">
        <f t="shared" si="41"/>
        <v>0</v>
      </c>
      <c r="E72" s="8">
        <f t="shared" si="41"/>
        <v>0</v>
      </c>
      <c r="F72" s="8">
        <f t="shared" si="41"/>
        <v>0</v>
      </c>
      <c r="G72" s="8">
        <f t="shared" si="41"/>
        <v>0</v>
      </c>
      <c r="H72" s="8">
        <f t="shared" si="41"/>
        <v>0</v>
      </c>
      <c r="I72" s="8">
        <f t="shared" si="41"/>
        <v>0</v>
      </c>
      <c r="J72" s="8">
        <f t="shared" si="41"/>
        <v>0</v>
      </c>
      <c r="K72" s="8">
        <f t="shared" si="41"/>
        <v>0</v>
      </c>
      <c r="L72" s="8">
        <f t="shared" si="41"/>
        <v>0</v>
      </c>
      <c r="M72" s="8">
        <f t="shared" si="41"/>
        <v>0</v>
      </c>
      <c r="N72" s="8">
        <f t="shared" si="41"/>
        <v>0</v>
      </c>
      <c r="O72" s="8">
        <f t="shared" si="41"/>
        <v>0</v>
      </c>
      <c r="P72" s="8">
        <f t="shared" si="41"/>
        <v>0</v>
      </c>
      <c r="Q72" s="8">
        <f t="shared" si="41"/>
        <v>0</v>
      </c>
      <c r="R72" s="8">
        <f t="shared" si="41"/>
        <v>0</v>
      </c>
      <c r="S72" s="8">
        <f t="shared" si="41"/>
        <v>0</v>
      </c>
      <c r="T72" s="8">
        <f t="shared" si="41"/>
        <v>0</v>
      </c>
      <c r="U72" s="8">
        <f t="shared" si="41"/>
        <v>0</v>
      </c>
      <c r="V72" s="8">
        <f t="shared" si="41"/>
        <v>0</v>
      </c>
      <c r="W72" s="8">
        <f t="shared" si="41"/>
        <v>0</v>
      </c>
      <c r="X72" s="8">
        <f t="shared" si="41"/>
        <v>0</v>
      </c>
      <c r="Y72" s="8">
        <f t="shared" si="41"/>
        <v>0</v>
      </c>
      <c r="Z72" s="8">
        <f t="shared" si="41"/>
        <v>0</v>
      </c>
      <c r="AA72" s="8">
        <f t="shared" si="41"/>
        <v>0</v>
      </c>
      <c r="AB72" s="8">
        <f t="shared" si="41"/>
        <v>0</v>
      </c>
      <c r="AC72" s="8">
        <f t="shared" si="41"/>
        <v>0</v>
      </c>
      <c r="AD72" s="8">
        <f t="shared" si="41"/>
        <v>0</v>
      </c>
      <c r="AE72" s="8">
        <f t="shared" si="41"/>
        <v>0</v>
      </c>
      <c r="AF72" s="8">
        <f t="shared" si="41"/>
        <v>0</v>
      </c>
      <c r="AG72" s="8">
        <f t="shared" si="41"/>
        <v>0</v>
      </c>
      <c r="AH72" s="8">
        <f t="shared" si="41"/>
        <v>0</v>
      </c>
      <c r="AI72" s="8">
        <f t="shared" si="41"/>
        <v>0</v>
      </c>
      <c r="AJ72" s="8">
        <f t="shared" si="41"/>
        <v>0</v>
      </c>
      <c r="AK72" s="8">
        <f t="shared" si="41"/>
        <v>0</v>
      </c>
      <c r="AL72" s="8">
        <f t="shared" si="41"/>
        <v>0</v>
      </c>
      <c r="AM72" s="8">
        <f t="shared" si="41"/>
        <v>0</v>
      </c>
      <c r="AN72" s="8">
        <f t="shared" si="41"/>
        <v>0</v>
      </c>
      <c r="AO72" s="8">
        <f t="shared" si="41"/>
        <v>0</v>
      </c>
      <c r="AP72" s="8">
        <f t="shared" si="41"/>
        <v>0</v>
      </c>
      <c r="AQ72" s="8">
        <f t="shared" si="41"/>
        <v>0</v>
      </c>
      <c r="AR72" s="8">
        <f t="shared" si="41"/>
        <v>0</v>
      </c>
      <c r="AS72" s="8">
        <f t="shared" si="41"/>
        <v>0</v>
      </c>
      <c r="AT72" s="8"/>
      <c r="AU72" s="8" t="s">
        <v>156</v>
      </c>
      <c r="AV72" s="110"/>
      <c r="AW72" s="61"/>
      <c r="AX72" s="61"/>
    </row>
    <row r="73" spans="1:50" ht="15">
      <c r="A73" s="8" t="s">
        <v>2</v>
      </c>
      <c r="B73" s="11" t="s">
        <v>31</v>
      </c>
      <c r="C73" s="8">
        <v>1</v>
      </c>
      <c r="D73" s="8">
        <v>1</v>
      </c>
      <c r="E73" s="8">
        <v>1</v>
      </c>
      <c r="F73" s="8">
        <v>1</v>
      </c>
      <c r="G73" s="8">
        <v>1</v>
      </c>
      <c r="H73" s="8">
        <v>1</v>
      </c>
      <c r="I73" s="8">
        <v>1</v>
      </c>
      <c r="J73" s="8">
        <v>1</v>
      </c>
      <c r="K73" s="8">
        <v>1</v>
      </c>
      <c r="L73" s="8">
        <v>1</v>
      </c>
      <c r="M73" s="8">
        <v>1</v>
      </c>
      <c r="N73" s="8">
        <v>1</v>
      </c>
      <c r="O73" s="8">
        <v>1</v>
      </c>
      <c r="P73" s="8">
        <v>1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8">
        <v>1</v>
      </c>
      <c r="AE73" s="8">
        <v>1</v>
      </c>
      <c r="AF73" s="8">
        <v>1</v>
      </c>
      <c r="AG73" s="8">
        <v>1</v>
      </c>
      <c r="AH73" s="8">
        <v>1</v>
      </c>
      <c r="AI73" s="8">
        <v>1</v>
      </c>
      <c r="AJ73" s="8">
        <v>1</v>
      </c>
      <c r="AK73" s="8">
        <v>1</v>
      </c>
      <c r="AL73" s="8">
        <v>1</v>
      </c>
      <c r="AM73" s="8">
        <v>1</v>
      </c>
      <c r="AN73" s="8">
        <v>1</v>
      </c>
      <c r="AO73" s="8">
        <v>1</v>
      </c>
      <c r="AP73" s="8">
        <v>1</v>
      </c>
      <c r="AQ73" s="8">
        <v>1</v>
      </c>
      <c r="AR73" s="8">
        <v>1</v>
      </c>
      <c r="AS73" s="8">
        <v>1</v>
      </c>
      <c r="AT73" s="8">
        <f>SUM(C73:AS73)</f>
        <v>43</v>
      </c>
      <c r="AU73" s="42"/>
      <c r="AV73" s="42"/>
      <c r="AW73" s="42"/>
      <c r="AX73" s="42"/>
    </row>
    <row r="74" spans="44:50" ht="12.75">
      <c r="AR74" s="8" t="s">
        <v>166</v>
      </c>
      <c r="AS74" s="8"/>
      <c r="AT74" s="49">
        <v>2352</v>
      </c>
      <c r="AU74" s="67"/>
      <c r="AW74" s="8" t="s">
        <v>142</v>
      </c>
      <c r="AX74" s="8">
        <v>225</v>
      </c>
    </row>
    <row r="75" spans="44:50" ht="12.75">
      <c r="AR75" s="8" t="s">
        <v>167</v>
      </c>
      <c r="AS75" s="8"/>
      <c r="AT75" s="8">
        <v>1700</v>
      </c>
      <c r="AU75" s="49" t="s">
        <v>218</v>
      </c>
      <c r="AV75" s="103"/>
      <c r="AW75" s="101"/>
      <c r="AX75" s="138">
        <f>(AX39+AX45+AX55+AX59)/AX74</f>
        <v>203287.5377777778</v>
      </c>
    </row>
    <row r="76" spans="44:50" ht="12.75">
      <c r="AR76" s="56" t="s">
        <v>168</v>
      </c>
      <c r="AS76" s="56"/>
      <c r="AT76" s="8">
        <v>269</v>
      </c>
      <c r="AU76" s="108" t="s">
        <v>163</v>
      </c>
      <c r="AV76" s="109"/>
      <c r="AW76" s="101"/>
      <c r="AX76" s="8">
        <f>AX26+AX29-AX27</f>
        <v>437167</v>
      </c>
    </row>
    <row r="77" spans="44:50" ht="12.75">
      <c r="AR77" s="49" t="s">
        <v>169</v>
      </c>
      <c r="AS77" s="38"/>
      <c r="AT77" s="8">
        <v>0</v>
      </c>
      <c r="AU77" s="102" t="s">
        <v>164</v>
      </c>
      <c r="AV77" s="103"/>
      <c r="AW77" s="101"/>
      <c r="AX77" s="100">
        <f>AX4+AX76</f>
        <v>110498367</v>
      </c>
    </row>
    <row r="78" spans="44:46" ht="12.75">
      <c r="AR78" s="105" t="s">
        <v>170</v>
      </c>
      <c r="AS78" s="101"/>
      <c r="AT78" s="8">
        <f>AT74-AT75-AT76-AT77-AT29</f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0"/>
  <sheetViews>
    <sheetView zoomScale="89" zoomScaleNormal="89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8" sqref="D8"/>
    </sheetView>
  </sheetViews>
  <sheetFormatPr defaultColWidth="9.00390625" defaultRowHeight="12.75"/>
  <cols>
    <col min="2" max="2" width="32.125" style="0" customWidth="1"/>
    <col min="45" max="45" width="12.625" style="0" customWidth="1"/>
    <col min="47" max="47" width="26.75390625" style="0" customWidth="1"/>
    <col min="48" max="48" width="19.75390625" style="0" customWidth="1"/>
  </cols>
  <sheetData>
    <row r="1" spans="1:51" ht="12.75">
      <c r="A1" t="s">
        <v>33</v>
      </c>
      <c r="B1" t="s">
        <v>86</v>
      </c>
      <c r="C1" s="111">
        <v>337</v>
      </c>
      <c r="D1" s="111">
        <v>338</v>
      </c>
      <c r="E1" s="4">
        <v>339</v>
      </c>
      <c r="F1" s="4">
        <v>340</v>
      </c>
      <c r="G1" s="4">
        <v>341</v>
      </c>
      <c r="H1" s="4">
        <v>342</v>
      </c>
      <c r="I1" s="4">
        <v>343</v>
      </c>
      <c r="J1" s="4">
        <v>344</v>
      </c>
      <c r="K1" s="4">
        <v>345</v>
      </c>
      <c r="L1" s="4">
        <v>346</v>
      </c>
      <c r="M1" s="4">
        <v>347</v>
      </c>
      <c r="N1" s="4">
        <v>348</v>
      </c>
      <c r="O1" s="4">
        <v>349</v>
      </c>
      <c r="P1" s="4">
        <v>350</v>
      </c>
      <c r="Q1" s="4">
        <v>351</v>
      </c>
      <c r="R1" s="4">
        <v>352</v>
      </c>
      <c r="S1" s="4">
        <v>353</v>
      </c>
      <c r="T1" s="4">
        <v>354</v>
      </c>
      <c r="U1" s="4">
        <v>355</v>
      </c>
      <c r="V1" s="4">
        <v>356</v>
      </c>
      <c r="W1" s="4">
        <v>357</v>
      </c>
      <c r="X1" s="4">
        <v>358</v>
      </c>
      <c r="Y1" s="4">
        <v>359</v>
      </c>
      <c r="Z1" s="4">
        <v>360</v>
      </c>
      <c r="AA1" s="4">
        <v>361</v>
      </c>
      <c r="AB1" s="4">
        <v>362</v>
      </c>
      <c r="AC1" s="35">
        <v>363</v>
      </c>
      <c r="AD1" s="4">
        <v>364</v>
      </c>
      <c r="AE1" s="4">
        <v>365</v>
      </c>
      <c r="AF1" s="4">
        <v>366</v>
      </c>
      <c r="AG1" s="4">
        <v>367</v>
      </c>
      <c r="AH1" s="4">
        <v>368</v>
      </c>
      <c r="AI1" s="4">
        <v>369</v>
      </c>
      <c r="AJ1" s="4">
        <v>370</v>
      </c>
      <c r="AK1" s="4">
        <v>371</v>
      </c>
      <c r="AL1" s="4">
        <v>372</v>
      </c>
      <c r="AM1" s="4">
        <v>373</v>
      </c>
      <c r="AN1" s="4">
        <v>374</v>
      </c>
      <c r="AO1" s="4">
        <v>375</v>
      </c>
      <c r="AP1" s="4">
        <v>376</v>
      </c>
      <c r="AQ1" s="4">
        <v>377</v>
      </c>
      <c r="AR1" s="4">
        <v>378</v>
      </c>
      <c r="AS1" s="4">
        <v>651</v>
      </c>
      <c r="AT1" s="36" t="s">
        <v>1</v>
      </c>
      <c r="AV1" s="32" t="s">
        <v>87</v>
      </c>
      <c r="AW1" s="66"/>
      <c r="AX1" s="46"/>
      <c r="AY1" s="42"/>
    </row>
    <row r="2" spans="1:51" ht="12.75">
      <c r="A2" t="s">
        <v>1</v>
      </c>
      <c r="B2" t="s">
        <v>34</v>
      </c>
      <c r="C2" s="3" t="s">
        <v>41</v>
      </c>
      <c r="D2" s="3" t="s">
        <v>42</v>
      </c>
      <c r="E2" s="3" t="s">
        <v>43</v>
      </c>
      <c r="F2" s="4" t="s">
        <v>44</v>
      </c>
      <c r="G2" s="3" t="s">
        <v>45</v>
      </c>
      <c r="H2" s="3" t="s">
        <v>46</v>
      </c>
      <c r="I2" s="3" t="s">
        <v>47</v>
      </c>
      <c r="J2" s="3" t="s">
        <v>145</v>
      </c>
      <c r="K2" s="3" t="s">
        <v>102</v>
      </c>
      <c r="L2" s="3" t="s">
        <v>48</v>
      </c>
      <c r="M2" s="3" t="s">
        <v>49</v>
      </c>
      <c r="N2" s="3" t="s">
        <v>94</v>
      </c>
      <c r="O2" s="4" t="s">
        <v>95</v>
      </c>
      <c r="P2" s="4" t="s">
        <v>96</v>
      </c>
      <c r="Q2" s="3" t="s">
        <v>51</v>
      </c>
      <c r="R2" s="3" t="s">
        <v>97</v>
      </c>
      <c r="S2" s="3" t="s">
        <v>98</v>
      </c>
      <c r="T2" s="4" t="s">
        <v>99</v>
      </c>
      <c r="U2" s="3" t="s">
        <v>100</v>
      </c>
      <c r="V2" s="3" t="s">
        <v>52</v>
      </c>
      <c r="W2" s="3" t="s">
        <v>53</v>
      </c>
      <c r="X2" s="3" t="s">
        <v>101</v>
      </c>
      <c r="Y2" s="3" t="s">
        <v>88</v>
      </c>
      <c r="Z2" s="4" t="s">
        <v>72</v>
      </c>
      <c r="AA2" s="3" t="s">
        <v>50</v>
      </c>
      <c r="AB2" s="3" t="s">
        <v>71</v>
      </c>
      <c r="AC2" s="3" t="s">
        <v>103</v>
      </c>
      <c r="AD2" s="3" t="s">
        <v>104</v>
      </c>
      <c r="AE2" s="3" t="s">
        <v>55</v>
      </c>
      <c r="AF2" s="4" t="s">
        <v>89</v>
      </c>
      <c r="AG2" s="3" t="s">
        <v>90</v>
      </c>
      <c r="AH2" s="3" t="s">
        <v>91</v>
      </c>
      <c r="AI2" s="3" t="s">
        <v>54</v>
      </c>
      <c r="AJ2" s="3" t="s">
        <v>70</v>
      </c>
      <c r="AK2" s="4" t="s">
        <v>105</v>
      </c>
      <c r="AL2" s="3" t="s">
        <v>56</v>
      </c>
      <c r="AM2" s="4" t="s">
        <v>57</v>
      </c>
      <c r="AN2" s="3" t="s">
        <v>58</v>
      </c>
      <c r="AO2" s="3" t="s">
        <v>59</v>
      </c>
      <c r="AP2" s="3" t="s">
        <v>60</v>
      </c>
      <c r="AQ2" s="3" t="s">
        <v>61</v>
      </c>
      <c r="AR2" s="3" t="s">
        <v>62</v>
      </c>
      <c r="AS2" s="3" t="s">
        <v>106</v>
      </c>
      <c r="AT2" s="3" t="s">
        <v>187</v>
      </c>
      <c r="AV2" s="4" t="s">
        <v>175</v>
      </c>
      <c r="AW2" s="42"/>
      <c r="AX2" s="42"/>
      <c r="AY2" s="42"/>
    </row>
    <row r="3" spans="3:51" ht="12.75">
      <c r="C3" s="2"/>
      <c r="D3" s="2"/>
      <c r="F3" s="2"/>
      <c r="G3" s="2"/>
      <c r="I3" s="2"/>
      <c r="J3" s="2"/>
      <c r="K3" s="2"/>
      <c r="L3" s="2"/>
      <c r="M3" s="2"/>
      <c r="P3" s="2"/>
      <c r="Q3" s="2"/>
      <c r="R3" s="2"/>
      <c r="T3" s="2"/>
      <c r="V3" s="2"/>
      <c r="W3" s="25"/>
      <c r="Y3" s="2"/>
      <c r="Z3" s="2"/>
      <c r="AA3" s="2"/>
      <c r="AB3" s="2"/>
      <c r="AD3" s="2"/>
      <c r="AE3" s="2"/>
      <c r="AH3" s="2"/>
      <c r="AJ3" s="2"/>
      <c r="AK3" s="2"/>
      <c r="AL3" s="2"/>
      <c r="AM3" s="2"/>
      <c r="AN3" s="2"/>
      <c r="AO3" s="2"/>
      <c r="AP3" s="2"/>
      <c r="AQ3" s="2"/>
      <c r="AR3" s="2"/>
      <c r="AT3" s="3" t="s">
        <v>188</v>
      </c>
      <c r="AW3" s="42"/>
      <c r="AX3" s="42"/>
      <c r="AY3" s="42"/>
    </row>
    <row r="4" spans="1:51" ht="12.75">
      <c r="A4" s="8">
        <v>1</v>
      </c>
      <c r="B4" s="8" t="s">
        <v>0</v>
      </c>
      <c r="C4" s="8">
        <v>343</v>
      </c>
      <c r="D4" s="8">
        <v>68</v>
      </c>
      <c r="E4" s="8">
        <v>977</v>
      </c>
      <c r="F4" s="8">
        <v>1183</v>
      </c>
      <c r="G4" s="8">
        <v>1480</v>
      </c>
      <c r="H4" s="8">
        <v>1704</v>
      </c>
      <c r="I4" s="8">
        <v>1740</v>
      </c>
      <c r="J4" s="8">
        <v>944</v>
      </c>
      <c r="K4" s="8">
        <v>1985</v>
      </c>
      <c r="L4" s="8">
        <v>169</v>
      </c>
      <c r="M4" s="8">
        <v>1944</v>
      </c>
      <c r="N4" s="8">
        <v>1671</v>
      </c>
      <c r="O4" s="8">
        <v>2203</v>
      </c>
      <c r="P4" s="8">
        <v>2131</v>
      </c>
      <c r="Q4" s="8">
        <v>1476</v>
      </c>
      <c r="R4" s="8">
        <v>1440</v>
      </c>
      <c r="S4" s="8">
        <v>1993</v>
      </c>
      <c r="T4" s="8">
        <v>2456</v>
      </c>
      <c r="U4" s="8">
        <v>806</v>
      </c>
      <c r="V4" s="8">
        <v>2475</v>
      </c>
      <c r="W4" s="8">
        <v>2397</v>
      </c>
      <c r="X4" s="8">
        <v>2119</v>
      </c>
      <c r="Y4" s="8">
        <v>1555</v>
      </c>
      <c r="Z4" s="8">
        <v>2647</v>
      </c>
      <c r="AA4" s="8">
        <v>1774</v>
      </c>
      <c r="AB4" s="8">
        <v>1331</v>
      </c>
      <c r="AC4" s="8">
        <v>2248</v>
      </c>
      <c r="AD4" s="8">
        <v>2003</v>
      </c>
      <c r="AE4" s="8">
        <v>2158</v>
      </c>
      <c r="AF4" s="8">
        <v>2086</v>
      </c>
      <c r="AG4" s="8">
        <v>1863</v>
      </c>
      <c r="AH4" s="8">
        <v>1067</v>
      </c>
      <c r="AI4" s="8">
        <v>2517</v>
      </c>
      <c r="AJ4" s="8">
        <v>2261</v>
      </c>
      <c r="AK4" s="8">
        <v>573</v>
      </c>
      <c r="AL4" s="8">
        <v>2154</v>
      </c>
      <c r="AM4" s="8">
        <v>2714</v>
      </c>
      <c r="AN4" s="8">
        <v>1218</v>
      </c>
      <c r="AO4" s="8">
        <v>930</v>
      </c>
      <c r="AP4" s="8">
        <v>761</v>
      </c>
      <c r="AQ4" s="8">
        <v>901</v>
      </c>
      <c r="AR4" s="8">
        <v>1771</v>
      </c>
      <c r="AS4" s="8">
        <v>706</v>
      </c>
      <c r="AT4" s="8">
        <f aca="true" t="shared" si="0" ref="AT4:AT10">SUM(C4:AS4)</f>
        <v>68942</v>
      </c>
      <c r="AU4" s="8" t="s">
        <v>0</v>
      </c>
      <c r="AV4" s="64">
        <v>514698</v>
      </c>
      <c r="AW4" s="68"/>
      <c r="AX4" s="42"/>
      <c r="AY4" s="42"/>
    </row>
    <row r="5" spans="1:50" ht="12.75">
      <c r="A5" s="8"/>
      <c r="B5" t="s">
        <v>127</v>
      </c>
      <c r="C5" s="8">
        <f>C4-C27+C26+C29</f>
        <v>335</v>
      </c>
      <c r="D5" s="8">
        <f aca="true" t="shared" si="1" ref="D5:AS5">D4-D27+D26+D29</f>
        <v>63</v>
      </c>
      <c r="E5" s="8">
        <f t="shared" si="1"/>
        <v>959</v>
      </c>
      <c r="F5" s="8">
        <f t="shared" si="1"/>
        <v>1181</v>
      </c>
      <c r="G5" s="8">
        <f t="shared" si="1"/>
        <v>1478</v>
      </c>
      <c r="H5" s="8">
        <f t="shared" si="1"/>
        <v>1705</v>
      </c>
      <c r="I5" s="8">
        <f t="shared" si="1"/>
        <v>1752</v>
      </c>
      <c r="J5" s="8">
        <f t="shared" si="1"/>
        <v>925</v>
      </c>
      <c r="K5" s="8">
        <f t="shared" si="1"/>
        <v>1984</v>
      </c>
      <c r="L5" s="8">
        <f t="shared" si="1"/>
        <v>167</v>
      </c>
      <c r="M5" s="8">
        <f t="shared" si="1"/>
        <v>1958</v>
      </c>
      <c r="N5" s="8">
        <f t="shared" si="1"/>
        <v>1702</v>
      </c>
      <c r="O5" s="8">
        <f t="shared" si="1"/>
        <v>2217</v>
      </c>
      <c r="P5" s="8">
        <f t="shared" si="1"/>
        <v>2135</v>
      </c>
      <c r="Q5" s="8">
        <f t="shared" si="1"/>
        <v>1471</v>
      </c>
      <c r="R5" s="8">
        <f t="shared" si="1"/>
        <v>1461</v>
      </c>
      <c r="S5" s="8">
        <f t="shared" si="1"/>
        <v>2012</v>
      </c>
      <c r="T5" s="8">
        <f t="shared" si="1"/>
        <v>2451</v>
      </c>
      <c r="U5" s="8">
        <f t="shared" si="1"/>
        <v>810</v>
      </c>
      <c r="V5" s="8">
        <f t="shared" si="1"/>
        <v>2502</v>
      </c>
      <c r="W5" s="8">
        <f t="shared" si="1"/>
        <v>2428</v>
      </c>
      <c r="X5" s="8">
        <f t="shared" si="1"/>
        <v>2147</v>
      </c>
      <c r="Y5" s="8">
        <f t="shared" si="1"/>
        <v>1572</v>
      </c>
      <c r="Z5" s="8">
        <f t="shared" si="1"/>
        <v>2707</v>
      </c>
      <c r="AA5" s="8">
        <f t="shared" si="1"/>
        <v>1815</v>
      </c>
      <c r="AB5" s="8">
        <f t="shared" si="1"/>
        <v>1352</v>
      </c>
      <c r="AC5" s="8">
        <f t="shared" si="1"/>
        <v>2262</v>
      </c>
      <c r="AD5" s="8">
        <f t="shared" si="1"/>
        <v>2013</v>
      </c>
      <c r="AE5" s="8">
        <f t="shared" si="1"/>
        <v>2192</v>
      </c>
      <c r="AF5" s="8">
        <f t="shared" si="1"/>
        <v>2114</v>
      </c>
      <c r="AG5" s="8">
        <f t="shared" si="1"/>
        <v>1882</v>
      </c>
      <c r="AH5" s="8">
        <f t="shared" si="1"/>
        <v>1070</v>
      </c>
      <c r="AI5" s="8">
        <f t="shared" si="1"/>
        <v>2545</v>
      </c>
      <c r="AJ5" s="8">
        <f t="shared" si="1"/>
        <v>2305</v>
      </c>
      <c r="AK5" s="8">
        <f t="shared" si="1"/>
        <v>580</v>
      </c>
      <c r="AL5" s="8">
        <f t="shared" si="1"/>
        <v>2155</v>
      </c>
      <c r="AM5" s="8">
        <f t="shared" si="1"/>
        <v>2781</v>
      </c>
      <c r="AN5" s="8">
        <f t="shared" si="1"/>
        <v>1216</v>
      </c>
      <c r="AO5" s="8">
        <f t="shared" si="1"/>
        <v>925</v>
      </c>
      <c r="AP5" s="8">
        <f t="shared" si="1"/>
        <v>747</v>
      </c>
      <c r="AQ5" s="8">
        <f t="shared" si="1"/>
        <v>911</v>
      </c>
      <c r="AR5" s="8">
        <f t="shared" si="1"/>
        <v>1788</v>
      </c>
      <c r="AS5" s="8">
        <f t="shared" si="1"/>
        <v>709</v>
      </c>
      <c r="AT5" s="8">
        <f t="shared" si="0"/>
        <v>69484</v>
      </c>
      <c r="AU5" t="s">
        <v>127</v>
      </c>
      <c r="AV5" s="8">
        <f>AV4-AV27+AV26+AV29</f>
        <v>517878</v>
      </c>
      <c r="AW5" s="68"/>
      <c r="AX5" s="42"/>
    </row>
    <row r="6" spans="1:50" ht="15">
      <c r="A6" s="8">
        <v>2</v>
      </c>
      <c r="B6" s="11" t="s">
        <v>3</v>
      </c>
      <c r="C6" s="8">
        <v>300</v>
      </c>
      <c r="D6" s="8">
        <v>60</v>
      </c>
      <c r="E6" s="8">
        <v>700</v>
      </c>
      <c r="F6" s="8">
        <v>900</v>
      </c>
      <c r="G6" s="8">
        <v>1200</v>
      </c>
      <c r="H6" s="8">
        <v>1300</v>
      </c>
      <c r="I6" s="8">
        <v>1300</v>
      </c>
      <c r="J6" s="8">
        <v>800</v>
      </c>
      <c r="K6" s="8">
        <v>1500</v>
      </c>
      <c r="L6" s="8">
        <v>140</v>
      </c>
      <c r="M6" s="8">
        <v>1500</v>
      </c>
      <c r="N6" s="8">
        <v>1300</v>
      </c>
      <c r="O6" s="8">
        <v>1800</v>
      </c>
      <c r="P6" s="8">
        <v>1700</v>
      </c>
      <c r="Q6" s="8">
        <v>1200</v>
      </c>
      <c r="R6" s="8">
        <v>1100</v>
      </c>
      <c r="S6" s="8">
        <v>1600</v>
      </c>
      <c r="T6" s="8">
        <v>1900</v>
      </c>
      <c r="U6" s="8">
        <v>650</v>
      </c>
      <c r="V6" s="8">
        <v>2000</v>
      </c>
      <c r="W6" s="8">
        <v>2000</v>
      </c>
      <c r="X6" s="8">
        <v>1700</v>
      </c>
      <c r="Y6" s="8">
        <v>1300</v>
      </c>
      <c r="Z6" s="8">
        <v>2200</v>
      </c>
      <c r="AA6" s="8">
        <v>1300</v>
      </c>
      <c r="AB6" s="8">
        <v>1000</v>
      </c>
      <c r="AC6" s="8">
        <v>1800</v>
      </c>
      <c r="AD6" s="8">
        <v>1600</v>
      </c>
      <c r="AE6" s="8">
        <v>1800</v>
      </c>
      <c r="AF6" s="8">
        <v>1700</v>
      </c>
      <c r="AG6" s="8">
        <v>1500</v>
      </c>
      <c r="AH6" s="8">
        <v>900</v>
      </c>
      <c r="AI6" s="8">
        <v>2100</v>
      </c>
      <c r="AJ6" s="8">
        <v>1800</v>
      </c>
      <c r="AK6" s="8">
        <v>450</v>
      </c>
      <c r="AL6" s="8">
        <v>1800</v>
      </c>
      <c r="AM6" s="8">
        <v>2000</v>
      </c>
      <c r="AN6" s="8">
        <v>1000</v>
      </c>
      <c r="AO6" s="8">
        <v>700</v>
      </c>
      <c r="AP6" s="8">
        <v>700</v>
      </c>
      <c r="AQ6" s="8">
        <v>800</v>
      </c>
      <c r="AR6" s="8">
        <v>1300</v>
      </c>
      <c r="AS6" s="8">
        <v>500</v>
      </c>
      <c r="AT6" s="8">
        <f t="shared" si="0"/>
        <v>54900</v>
      </c>
      <c r="AU6" s="11" t="s">
        <v>3</v>
      </c>
      <c r="AV6" s="49">
        <v>404323</v>
      </c>
      <c r="AW6" s="67"/>
      <c r="AX6" s="1"/>
    </row>
    <row r="7" spans="1:49" ht="15">
      <c r="A7" s="8">
        <v>3</v>
      </c>
      <c r="B7" s="11" t="s">
        <v>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f t="shared" si="0"/>
        <v>0</v>
      </c>
      <c r="AU7" s="11" t="s">
        <v>4</v>
      </c>
      <c r="AV7" s="49">
        <v>0</v>
      </c>
      <c r="AW7" s="67"/>
    </row>
    <row r="8" spans="1:49" ht="15">
      <c r="A8" s="8">
        <v>4</v>
      </c>
      <c r="B8" s="11" t="s">
        <v>5</v>
      </c>
      <c r="C8" s="8">
        <v>127</v>
      </c>
      <c r="D8" s="8">
        <v>51</v>
      </c>
      <c r="E8" s="8">
        <v>360</v>
      </c>
      <c r="F8" s="8">
        <v>378</v>
      </c>
      <c r="G8" s="8">
        <v>568</v>
      </c>
      <c r="H8" s="8">
        <v>639</v>
      </c>
      <c r="I8" s="8">
        <v>510</v>
      </c>
      <c r="J8" s="8">
        <v>313</v>
      </c>
      <c r="K8" s="8">
        <v>783</v>
      </c>
      <c r="L8" s="8">
        <v>59</v>
      </c>
      <c r="M8" s="8">
        <v>904</v>
      </c>
      <c r="N8" s="8">
        <v>611</v>
      </c>
      <c r="O8" s="8">
        <v>730</v>
      </c>
      <c r="P8" s="8">
        <v>837</v>
      </c>
      <c r="Q8" s="8">
        <v>533</v>
      </c>
      <c r="R8" s="8">
        <v>634</v>
      </c>
      <c r="S8" s="8">
        <v>804</v>
      </c>
      <c r="T8" s="8">
        <v>907</v>
      </c>
      <c r="U8" s="8">
        <v>356</v>
      </c>
      <c r="V8" s="8">
        <v>814</v>
      </c>
      <c r="W8" s="8">
        <v>655</v>
      </c>
      <c r="X8" s="8">
        <v>661</v>
      </c>
      <c r="Y8" s="8">
        <v>492</v>
      </c>
      <c r="Z8" s="8">
        <v>1174</v>
      </c>
      <c r="AA8" s="8">
        <v>670</v>
      </c>
      <c r="AB8" s="8">
        <v>546</v>
      </c>
      <c r="AC8" s="8">
        <v>816</v>
      </c>
      <c r="AD8" s="8">
        <v>844</v>
      </c>
      <c r="AE8" s="8">
        <v>774</v>
      </c>
      <c r="AF8" s="8">
        <v>643</v>
      </c>
      <c r="AG8" s="8">
        <v>612</v>
      </c>
      <c r="AH8" s="8">
        <v>311</v>
      </c>
      <c r="AI8" s="8">
        <v>927</v>
      </c>
      <c r="AJ8" s="8">
        <v>858</v>
      </c>
      <c r="AK8" s="8">
        <v>176</v>
      </c>
      <c r="AL8" s="8">
        <v>833</v>
      </c>
      <c r="AM8" s="8">
        <v>1212</v>
      </c>
      <c r="AN8" s="8">
        <v>428</v>
      </c>
      <c r="AO8" s="8">
        <v>278</v>
      </c>
      <c r="AP8" s="8">
        <v>262</v>
      </c>
      <c r="AQ8" s="8">
        <v>294</v>
      </c>
      <c r="AR8" s="8">
        <v>647</v>
      </c>
      <c r="AS8" s="8">
        <v>239</v>
      </c>
      <c r="AT8" s="8">
        <f t="shared" si="0"/>
        <v>25270</v>
      </c>
      <c r="AU8" s="11" t="s">
        <v>5</v>
      </c>
      <c r="AV8" s="49">
        <v>189393</v>
      </c>
      <c r="AW8" s="67"/>
    </row>
    <row r="9" spans="1:49" ht="15">
      <c r="A9" s="8">
        <v>5</v>
      </c>
      <c r="B9" s="11" t="s">
        <v>6</v>
      </c>
      <c r="C9" s="8">
        <v>4</v>
      </c>
      <c r="D9" s="8">
        <v>0</v>
      </c>
      <c r="E9" s="8">
        <v>23</v>
      </c>
      <c r="F9" s="8">
        <v>3</v>
      </c>
      <c r="G9" s="8">
        <v>13</v>
      </c>
      <c r="H9" s="8">
        <v>5</v>
      </c>
      <c r="I9" s="8">
        <v>20</v>
      </c>
      <c r="J9" s="8">
        <v>3</v>
      </c>
      <c r="K9" s="8">
        <v>10</v>
      </c>
      <c r="L9" s="8">
        <v>17</v>
      </c>
      <c r="M9" s="8">
        <v>50</v>
      </c>
      <c r="N9" s="8">
        <v>61</v>
      </c>
      <c r="O9" s="8">
        <v>110</v>
      </c>
      <c r="P9" s="8">
        <v>16</v>
      </c>
      <c r="Q9" s="8">
        <v>20</v>
      </c>
      <c r="R9" s="8">
        <v>28</v>
      </c>
      <c r="S9" s="8">
        <v>7</v>
      </c>
      <c r="T9" s="8">
        <v>6</v>
      </c>
      <c r="U9" s="8">
        <v>0</v>
      </c>
      <c r="V9" s="8">
        <v>40</v>
      </c>
      <c r="W9" s="8">
        <v>6</v>
      </c>
      <c r="X9" s="8">
        <v>2</v>
      </c>
      <c r="Y9" s="8">
        <v>8</v>
      </c>
      <c r="Z9" s="8">
        <v>4</v>
      </c>
      <c r="AA9" s="8">
        <v>4</v>
      </c>
      <c r="AB9" s="8">
        <v>25</v>
      </c>
      <c r="AC9" s="8">
        <v>1</v>
      </c>
      <c r="AD9" s="8">
        <v>2</v>
      </c>
      <c r="AE9" s="8">
        <v>54</v>
      </c>
      <c r="AF9" s="8">
        <v>6</v>
      </c>
      <c r="AG9" s="8">
        <v>5</v>
      </c>
      <c r="AH9" s="8">
        <v>4</v>
      </c>
      <c r="AI9" s="8">
        <v>43</v>
      </c>
      <c r="AJ9" s="8">
        <v>3</v>
      </c>
      <c r="AK9" s="8">
        <v>10</v>
      </c>
      <c r="AL9" s="8">
        <v>14</v>
      </c>
      <c r="AM9" s="8">
        <v>2</v>
      </c>
      <c r="AN9" s="8">
        <v>60</v>
      </c>
      <c r="AO9" s="8">
        <v>17</v>
      </c>
      <c r="AP9" s="8">
        <v>16</v>
      </c>
      <c r="AQ9" s="8">
        <v>10</v>
      </c>
      <c r="AR9" s="8">
        <v>3</v>
      </c>
      <c r="AS9" s="8">
        <v>0</v>
      </c>
      <c r="AT9" s="8">
        <f t="shared" si="0"/>
        <v>735</v>
      </c>
      <c r="AU9" s="11" t="s">
        <v>6</v>
      </c>
      <c r="AV9" s="49">
        <v>8827</v>
      </c>
      <c r="AW9" s="67"/>
    </row>
    <row r="10" spans="1:49" ht="15">
      <c r="A10" s="8" t="s">
        <v>7</v>
      </c>
      <c r="B10" s="11" t="s">
        <v>8</v>
      </c>
      <c r="C10" s="8">
        <f aca="true" t="shared" si="2" ref="C10:AS10">SUM(C7:C9)</f>
        <v>131</v>
      </c>
      <c r="D10" s="8">
        <f t="shared" si="2"/>
        <v>51</v>
      </c>
      <c r="E10" s="8">
        <f t="shared" si="2"/>
        <v>383</v>
      </c>
      <c r="F10" s="8">
        <f t="shared" si="2"/>
        <v>381</v>
      </c>
      <c r="G10" s="8">
        <f t="shared" si="2"/>
        <v>581</v>
      </c>
      <c r="H10" s="8">
        <f t="shared" si="2"/>
        <v>644</v>
      </c>
      <c r="I10" s="8">
        <f t="shared" si="2"/>
        <v>530</v>
      </c>
      <c r="J10" s="8">
        <f t="shared" si="2"/>
        <v>316</v>
      </c>
      <c r="K10" s="8">
        <f t="shared" si="2"/>
        <v>793</v>
      </c>
      <c r="L10" s="8">
        <f t="shared" si="2"/>
        <v>76</v>
      </c>
      <c r="M10" s="8">
        <f t="shared" si="2"/>
        <v>954</v>
      </c>
      <c r="N10" s="8">
        <f t="shared" si="2"/>
        <v>672</v>
      </c>
      <c r="O10" s="8">
        <f t="shared" si="2"/>
        <v>840</v>
      </c>
      <c r="P10" s="8">
        <f t="shared" si="2"/>
        <v>853</v>
      </c>
      <c r="Q10" s="8">
        <f t="shared" si="2"/>
        <v>553</v>
      </c>
      <c r="R10" s="8">
        <f t="shared" si="2"/>
        <v>662</v>
      </c>
      <c r="S10" s="8">
        <f t="shared" si="2"/>
        <v>811</v>
      </c>
      <c r="T10" s="8">
        <f t="shared" si="2"/>
        <v>913</v>
      </c>
      <c r="U10" s="8">
        <f t="shared" si="2"/>
        <v>356</v>
      </c>
      <c r="V10" s="8">
        <f t="shared" si="2"/>
        <v>854</v>
      </c>
      <c r="W10" s="8">
        <f t="shared" si="2"/>
        <v>661</v>
      </c>
      <c r="X10" s="8">
        <f t="shared" si="2"/>
        <v>663</v>
      </c>
      <c r="Y10" s="8">
        <f t="shared" si="2"/>
        <v>500</v>
      </c>
      <c r="Z10" s="8">
        <f t="shared" si="2"/>
        <v>1178</v>
      </c>
      <c r="AA10" s="8">
        <f t="shared" si="2"/>
        <v>674</v>
      </c>
      <c r="AB10" s="8">
        <f t="shared" si="2"/>
        <v>571</v>
      </c>
      <c r="AC10" s="8">
        <f t="shared" si="2"/>
        <v>817</v>
      </c>
      <c r="AD10" s="8">
        <f t="shared" si="2"/>
        <v>846</v>
      </c>
      <c r="AE10" s="8">
        <f t="shared" si="2"/>
        <v>828</v>
      </c>
      <c r="AF10" s="8">
        <f t="shared" si="2"/>
        <v>649</v>
      </c>
      <c r="AG10" s="8">
        <f t="shared" si="2"/>
        <v>617</v>
      </c>
      <c r="AH10" s="8">
        <f t="shared" si="2"/>
        <v>315</v>
      </c>
      <c r="AI10" s="8">
        <f t="shared" si="2"/>
        <v>970</v>
      </c>
      <c r="AJ10" s="8">
        <f t="shared" si="2"/>
        <v>861</v>
      </c>
      <c r="AK10" s="8">
        <f t="shared" si="2"/>
        <v>186</v>
      </c>
      <c r="AL10" s="8">
        <f t="shared" si="2"/>
        <v>847</v>
      </c>
      <c r="AM10" s="8">
        <f t="shared" si="2"/>
        <v>1214</v>
      </c>
      <c r="AN10" s="8">
        <f t="shared" si="2"/>
        <v>488</v>
      </c>
      <c r="AO10" s="8">
        <f t="shared" si="2"/>
        <v>295</v>
      </c>
      <c r="AP10" s="8">
        <f t="shared" si="2"/>
        <v>278</v>
      </c>
      <c r="AQ10" s="8">
        <f t="shared" si="2"/>
        <v>304</v>
      </c>
      <c r="AR10" s="8">
        <f t="shared" si="2"/>
        <v>650</v>
      </c>
      <c r="AS10" s="8">
        <f t="shared" si="2"/>
        <v>239</v>
      </c>
      <c r="AT10" s="8">
        <f t="shared" si="0"/>
        <v>26005</v>
      </c>
      <c r="AU10" s="11" t="s">
        <v>8</v>
      </c>
      <c r="AV10" s="8">
        <f>SUM(AV7:AV9)</f>
        <v>198220</v>
      </c>
      <c r="AW10" s="67"/>
    </row>
    <row r="11" spans="1:49" ht="15">
      <c r="A11" s="8" t="s">
        <v>9</v>
      </c>
      <c r="B11" s="11" t="s">
        <v>10</v>
      </c>
      <c r="C11" s="12">
        <f aca="true" t="shared" si="3" ref="C11:AS11">C10/C4</f>
        <v>0.3819241982507289</v>
      </c>
      <c r="D11" s="12">
        <f t="shared" si="3"/>
        <v>0.75</v>
      </c>
      <c r="E11" s="12">
        <f t="shared" si="3"/>
        <v>0.39201637666325484</v>
      </c>
      <c r="F11" s="12">
        <f t="shared" si="3"/>
        <v>0.3220625528317836</v>
      </c>
      <c r="G11" s="12">
        <f t="shared" si="3"/>
        <v>0.39256756756756755</v>
      </c>
      <c r="H11" s="12">
        <f t="shared" si="3"/>
        <v>0.3779342723004695</v>
      </c>
      <c r="I11" s="12">
        <f t="shared" si="3"/>
        <v>0.3045977011494253</v>
      </c>
      <c r="J11" s="12">
        <f t="shared" si="3"/>
        <v>0.3347457627118644</v>
      </c>
      <c r="K11" s="12">
        <f t="shared" si="3"/>
        <v>0.3994962216624685</v>
      </c>
      <c r="L11" s="12">
        <f t="shared" si="3"/>
        <v>0.44970414201183434</v>
      </c>
      <c r="M11" s="12">
        <f t="shared" si="3"/>
        <v>0.49074074074074076</v>
      </c>
      <c r="N11" s="12">
        <f t="shared" si="3"/>
        <v>0.4021543985637343</v>
      </c>
      <c r="O11" s="12">
        <f t="shared" si="3"/>
        <v>0.3812982296867907</v>
      </c>
      <c r="P11" s="12">
        <f t="shared" si="3"/>
        <v>0.4002815579540122</v>
      </c>
      <c r="Q11" s="12">
        <f t="shared" si="3"/>
        <v>0.37466124661246614</v>
      </c>
      <c r="R11" s="12">
        <f t="shared" si="3"/>
        <v>0.4597222222222222</v>
      </c>
      <c r="S11" s="12">
        <f t="shared" si="3"/>
        <v>0.40692423482187656</v>
      </c>
      <c r="T11" s="12">
        <f t="shared" si="3"/>
        <v>0.371742671009772</v>
      </c>
      <c r="U11" s="12">
        <f t="shared" si="3"/>
        <v>0.44168734491315137</v>
      </c>
      <c r="V11" s="12">
        <f t="shared" si="3"/>
        <v>0.34505050505050505</v>
      </c>
      <c r="W11" s="12">
        <f t="shared" si="3"/>
        <v>0.2757613683771381</v>
      </c>
      <c r="X11" s="12">
        <f t="shared" si="3"/>
        <v>0.3128834355828221</v>
      </c>
      <c r="Y11" s="12">
        <f t="shared" si="3"/>
        <v>0.3215434083601286</v>
      </c>
      <c r="Z11" s="12">
        <f t="shared" si="3"/>
        <v>0.4450321118247072</v>
      </c>
      <c r="AA11" s="12">
        <f t="shared" si="3"/>
        <v>0.37993235625704624</v>
      </c>
      <c r="AB11" s="12">
        <f t="shared" si="3"/>
        <v>0.4290007513148009</v>
      </c>
      <c r="AC11" s="12">
        <f t="shared" si="3"/>
        <v>0.3634341637010676</v>
      </c>
      <c r="AD11" s="12">
        <f t="shared" si="3"/>
        <v>0.42236645032451325</v>
      </c>
      <c r="AE11" s="12">
        <f t="shared" si="3"/>
        <v>0.38368860055607046</v>
      </c>
      <c r="AF11" s="12">
        <f t="shared" si="3"/>
        <v>0.31112176414189835</v>
      </c>
      <c r="AG11" s="12">
        <f t="shared" si="3"/>
        <v>0.33118625872249063</v>
      </c>
      <c r="AH11" s="12">
        <f t="shared" si="3"/>
        <v>0.2952202436738519</v>
      </c>
      <c r="AI11" s="12">
        <f t="shared" si="3"/>
        <v>0.38537941994437824</v>
      </c>
      <c r="AJ11" s="12">
        <f t="shared" si="3"/>
        <v>0.38080495356037153</v>
      </c>
      <c r="AK11" s="12">
        <f t="shared" si="3"/>
        <v>0.32460732984293195</v>
      </c>
      <c r="AL11" s="12">
        <f t="shared" si="3"/>
        <v>0.39322191272052</v>
      </c>
      <c r="AM11" s="12">
        <f t="shared" si="3"/>
        <v>0.447310243183493</v>
      </c>
      <c r="AN11" s="12">
        <f t="shared" si="3"/>
        <v>0.4006568144499179</v>
      </c>
      <c r="AO11" s="12">
        <f t="shared" si="3"/>
        <v>0.3172043010752688</v>
      </c>
      <c r="AP11" s="12">
        <f t="shared" si="3"/>
        <v>0.36530880420499345</v>
      </c>
      <c r="AQ11" s="12">
        <f t="shared" si="3"/>
        <v>0.3374028856825749</v>
      </c>
      <c r="AR11" s="12">
        <f t="shared" si="3"/>
        <v>0.36702428006775834</v>
      </c>
      <c r="AS11" s="12">
        <f t="shared" si="3"/>
        <v>0.3385269121813031</v>
      </c>
      <c r="AT11" s="12">
        <f>AT10/AT4</f>
        <v>0.37720112558382407</v>
      </c>
      <c r="AU11" s="11" t="s">
        <v>10</v>
      </c>
      <c r="AV11" s="12">
        <f>AV10/AV4</f>
        <v>0.38511904068016584</v>
      </c>
      <c r="AW11" s="69"/>
    </row>
    <row r="12" spans="1:49" ht="15">
      <c r="A12" s="8" t="s">
        <v>36</v>
      </c>
      <c r="B12" s="11" t="s">
        <v>35</v>
      </c>
      <c r="C12" s="12">
        <f>C7/C10</f>
        <v>0</v>
      </c>
      <c r="D12" s="12">
        <f aca="true" t="shared" si="4" ref="D12:AS12">D7/D10</f>
        <v>0</v>
      </c>
      <c r="E12" s="12">
        <f t="shared" si="4"/>
        <v>0</v>
      </c>
      <c r="F12" s="12">
        <f t="shared" si="4"/>
        <v>0</v>
      </c>
      <c r="G12" s="12">
        <f t="shared" si="4"/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  <c r="AS12" s="12">
        <f t="shared" si="4"/>
        <v>0</v>
      </c>
      <c r="AT12" s="12">
        <f>AT7/AT10</f>
        <v>0</v>
      </c>
      <c r="AU12" s="11" t="s">
        <v>35</v>
      </c>
      <c r="AV12" s="12">
        <f>AV7/AV10</f>
        <v>0</v>
      </c>
      <c r="AW12" s="69"/>
    </row>
    <row r="13" spans="1:49" ht="15">
      <c r="A13" s="8" t="s">
        <v>38</v>
      </c>
      <c r="B13" s="11" t="s">
        <v>37</v>
      </c>
      <c r="C13" s="12">
        <f>C9/C10</f>
        <v>0.030534351145038167</v>
      </c>
      <c r="D13" s="12">
        <f aca="true" t="shared" si="5" ref="D13:AS13">D9/D10</f>
        <v>0</v>
      </c>
      <c r="E13" s="12">
        <f t="shared" si="5"/>
        <v>0.06005221932114883</v>
      </c>
      <c r="F13" s="12">
        <f t="shared" si="5"/>
        <v>0.007874015748031496</v>
      </c>
      <c r="G13" s="12">
        <f t="shared" si="5"/>
        <v>0.022375215146299483</v>
      </c>
      <c r="H13" s="12">
        <f t="shared" si="5"/>
        <v>0.007763975155279503</v>
      </c>
      <c r="I13" s="12">
        <f t="shared" si="5"/>
        <v>0.03773584905660377</v>
      </c>
      <c r="J13" s="12">
        <f t="shared" si="5"/>
        <v>0.00949367088607595</v>
      </c>
      <c r="K13" s="12">
        <f t="shared" si="5"/>
        <v>0.012610340479192938</v>
      </c>
      <c r="L13" s="12">
        <f t="shared" si="5"/>
        <v>0.2236842105263158</v>
      </c>
      <c r="M13" s="12">
        <f t="shared" si="5"/>
        <v>0.05241090146750524</v>
      </c>
      <c r="N13" s="12">
        <f t="shared" si="5"/>
        <v>0.09077380952380952</v>
      </c>
      <c r="O13" s="12">
        <f t="shared" si="5"/>
        <v>0.13095238095238096</v>
      </c>
      <c r="P13" s="12">
        <f t="shared" si="5"/>
        <v>0.01875732708089097</v>
      </c>
      <c r="Q13" s="12">
        <f t="shared" si="5"/>
        <v>0.03616636528028933</v>
      </c>
      <c r="R13" s="12">
        <f t="shared" si="5"/>
        <v>0.04229607250755287</v>
      </c>
      <c r="S13" s="12">
        <f t="shared" si="5"/>
        <v>0.008631319358816275</v>
      </c>
      <c r="T13" s="12">
        <f t="shared" si="5"/>
        <v>0.0065717415115005475</v>
      </c>
      <c r="U13" s="12">
        <f t="shared" si="5"/>
        <v>0</v>
      </c>
      <c r="V13" s="12">
        <f t="shared" si="5"/>
        <v>0.0468384074941452</v>
      </c>
      <c r="W13" s="12">
        <f t="shared" si="5"/>
        <v>0.009077155824508321</v>
      </c>
      <c r="X13" s="12">
        <f t="shared" si="5"/>
        <v>0.0030165912518853697</v>
      </c>
      <c r="Y13" s="12">
        <f t="shared" si="5"/>
        <v>0.016</v>
      </c>
      <c r="Z13" s="12">
        <f t="shared" si="5"/>
        <v>0.003395585738539898</v>
      </c>
      <c r="AA13" s="12">
        <f t="shared" si="5"/>
        <v>0.005934718100890208</v>
      </c>
      <c r="AB13" s="12">
        <f t="shared" si="5"/>
        <v>0.043782837127845885</v>
      </c>
      <c r="AC13" s="12">
        <f t="shared" si="5"/>
        <v>0.0012239902080783353</v>
      </c>
      <c r="AD13" s="12">
        <f t="shared" si="5"/>
        <v>0.002364066193853428</v>
      </c>
      <c r="AE13" s="12">
        <f t="shared" si="5"/>
        <v>0.06521739130434782</v>
      </c>
      <c r="AF13" s="12">
        <f t="shared" si="5"/>
        <v>0.009244992295839754</v>
      </c>
      <c r="AG13" s="12">
        <f t="shared" si="5"/>
        <v>0.008103727714748784</v>
      </c>
      <c r="AH13" s="12">
        <f t="shared" si="5"/>
        <v>0.012698412698412698</v>
      </c>
      <c r="AI13" s="12">
        <f t="shared" si="5"/>
        <v>0.0443298969072165</v>
      </c>
      <c r="AJ13" s="12">
        <f t="shared" si="5"/>
        <v>0.003484320557491289</v>
      </c>
      <c r="AK13" s="12">
        <f t="shared" si="5"/>
        <v>0.053763440860215055</v>
      </c>
      <c r="AL13" s="12">
        <f t="shared" si="5"/>
        <v>0.01652892561983471</v>
      </c>
      <c r="AM13" s="12">
        <f t="shared" si="5"/>
        <v>0.0016474464579901153</v>
      </c>
      <c r="AN13" s="12">
        <f t="shared" si="5"/>
        <v>0.12295081967213115</v>
      </c>
      <c r="AO13" s="12">
        <f t="shared" si="5"/>
        <v>0.0576271186440678</v>
      </c>
      <c r="AP13" s="12">
        <f t="shared" si="5"/>
        <v>0.05755395683453238</v>
      </c>
      <c r="AQ13" s="12">
        <f t="shared" si="5"/>
        <v>0.03289473684210526</v>
      </c>
      <c r="AR13" s="12">
        <f t="shared" si="5"/>
        <v>0.004615384615384616</v>
      </c>
      <c r="AS13" s="12">
        <f t="shared" si="5"/>
        <v>0</v>
      </c>
      <c r="AT13" s="12">
        <f>AT9/AT10</f>
        <v>0.02826379542395693</v>
      </c>
      <c r="AU13" s="11" t="s">
        <v>37</v>
      </c>
      <c r="AV13" s="12">
        <f>AV9/AV10</f>
        <v>0.04453132882655635</v>
      </c>
      <c r="AW13" s="69"/>
    </row>
    <row r="14" spans="1:49" ht="15">
      <c r="A14" s="8">
        <v>6</v>
      </c>
      <c r="B14" s="11" t="s">
        <v>11</v>
      </c>
      <c r="C14" s="8">
        <v>169</v>
      </c>
      <c r="D14" s="8">
        <v>9</v>
      </c>
      <c r="E14" s="8">
        <v>317</v>
      </c>
      <c r="F14" s="8">
        <v>519</v>
      </c>
      <c r="G14" s="8">
        <v>619</v>
      </c>
      <c r="H14" s="8">
        <v>656</v>
      </c>
      <c r="I14" s="8">
        <v>770</v>
      </c>
      <c r="J14" s="8">
        <v>484</v>
      </c>
      <c r="K14" s="8">
        <v>707</v>
      </c>
      <c r="L14" s="8">
        <v>64</v>
      </c>
      <c r="M14" s="8">
        <v>546</v>
      </c>
      <c r="N14" s="8">
        <v>628</v>
      </c>
      <c r="O14" s="8">
        <v>960</v>
      </c>
      <c r="P14" s="8">
        <v>847</v>
      </c>
      <c r="Q14" s="8">
        <v>647</v>
      </c>
      <c r="R14" s="8">
        <v>438</v>
      </c>
      <c r="S14" s="8">
        <v>789</v>
      </c>
      <c r="T14" s="8">
        <v>987</v>
      </c>
      <c r="U14" s="8">
        <v>294</v>
      </c>
      <c r="V14" s="8">
        <v>1146</v>
      </c>
      <c r="W14" s="8">
        <v>1339</v>
      </c>
      <c r="X14" s="8">
        <v>1037</v>
      </c>
      <c r="Y14" s="8">
        <v>800</v>
      </c>
      <c r="Z14" s="8">
        <v>1022</v>
      </c>
      <c r="AA14" s="8">
        <v>626</v>
      </c>
      <c r="AB14" s="8">
        <v>429</v>
      </c>
      <c r="AC14" s="8">
        <v>983</v>
      </c>
      <c r="AD14" s="8">
        <v>754</v>
      </c>
      <c r="AE14" s="8">
        <v>972</v>
      </c>
      <c r="AF14" s="8">
        <v>1051</v>
      </c>
      <c r="AG14" s="8">
        <v>883</v>
      </c>
      <c r="AH14" s="8">
        <v>585</v>
      </c>
      <c r="AI14" s="8">
        <v>1130</v>
      </c>
      <c r="AJ14" s="8">
        <v>939</v>
      </c>
      <c r="AK14" s="8">
        <v>264</v>
      </c>
      <c r="AL14" s="8">
        <v>953</v>
      </c>
      <c r="AM14" s="8">
        <v>786</v>
      </c>
      <c r="AN14" s="8">
        <v>512</v>
      </c>
      <c r="AO14" s="8">
        <v>405</v>
      </c>
      <c r="AP14" s="8">
        <v>422</v>
      </c>
      <c r="AQ14" s="8">
        <v>496</v>
      </c>
      <c r="AR14" s="8">
        <v>650</v>
      </c>
      <c r="AS14" s="8">
        <v>261</v>
      </c>
      <c r="AT14" s="8">
        <f>SUM(C14:AS14)</f>
        <v>28895</v>
      </c>
      <c r="AU14" s="11" t="s">
        <v>11</v>
      </c>
      <c r="AV14" s="49">
        <v>206103</v>
      </c>
      <c r="AW14" s="67"/>
    </row>
    <row r="15" spans="1:49" ht="15">
      <c r="A15" s="8">
        <v>7</v>
      </c>
      <c r="B15" s="11" t="s">
        <v>12</v>
      </c>
      <c r="C15" s="8">
        <v>4</v>
      </c>
      <c r="D15" s="8">
        <v>0</v>
      </c>
      <c r="E15" s="8">
        <v>23</v>
      </c>
      <c r="F15" s="8">
        <v>3</v>
      </c>
      <c r="G15" s="8">
        <v>13</v>
      </c>
      <c r="H15" s="8">
        <v>5</v>
      </c>
      <c r="I15" s="8">
        <v>20</v>
      </c>
      <c r="J15" s="8">
        <v>3</v>
      </c>
      <c r="K15" s="8">
        <v>10</v>
      </c>
      <c r="L15" s="8">
        <v>17</v>
      </c>
      <c r="M15" s="8">
        <v>50</v>
      </c>
      <c r="N15" s="8">
        <v>61</v>
      </c>
      <c r="O15" s="8">
        <v>110</v>
      </c>
      <c r="P15" s="8">
        <v>16</v>
      </c>
      <c r="Q15" s="8">
        <v>20</v>
      </c>
      <c r="R15" s="8">
        <v>28</v>
      </c>
      <c r="S15" s="8">
        <v>7</v>
      </c>
      <c r="T15" s="8">
        <v>6</v>
      </c>
      <c r="U15" s="8">
        <v>0</v>
      </c>
      <c r="V15" s="8">
        <v>40</v>
      </c>
      <c r="W15" s="8">
        <v>6</v>
      </c>
      <c r="X15" s="8">
        <v>2</v>
      </c>
      <c r="Y15" s="8">
        <v>8</v>
      </c>
      <c r="Z15" s="8">
        <v>4</v>
      </c>
      <c r="AA15" s="8">
        <v>4</v>
      </c>
      <c r="AB15" s="8">
        <v>25</v>
      </c>
      <c r="AC15" s="8">
        <v>1</v>
      </c>
      <c r="AD15" s="8">
        <v>2</v>
      </c>
      <c r="AE15" s="8">
        <v>54</v>
      </c>
      <c r="AF15" s="8">
        <v>6</v>
      </c>
      <c r="AG15" s="8">
        <v>5</v>
      </c>
      <c r="AH15" s="8">
        <v>4</v>
      </c>
      <c r="AI15" s="8">
        <v>43</v>
      </c>
      <c r="AJ15" s="8">
        <v>3</v>
      </c>
      <c r="AK15" s="8">
        <v>10</v>
      </c>
      <c r="AL15" s="8">
        <v>14</v>
      </c>
      <c r="AM15" s="8">
        <v>2</v>
      </c>
      <c r="AN15" s="8">
        <v>60</v>
      </c>
      <c r="AO15" s="8">
        <v>17</v>
      </c>
      <c r="AP15" s="8">
        <v>16</v>
      </c>
      <c r="AQ15" s="8">
        <v>10</v>
      </c>
      <c r="AR15" s="8">
        <v>3</v>
      </c>
      <c r="AS15" s="8">
        <v>0</v>
      </c>
      <c r="AT15" s="8">
        <f>SUM(C15:AS15)</f>
        <v>735</v>
      </c>
      <c r="AU15" s="11" t="s">
        <v>12</v>
      </c>
      <c r="AV15" s="49">
        <v>8827</v>
      </c>
      <c r="AW15" s="67"/>
    </row>
    <row r="16" spans="1:49" ht="15">
      <c r="A16" s="8">
        <v>8</v>
      </c>
      <c r="B16" s="11" t="s">
        <v>13</v>
      </c>
      <c r="C16" s="8">
        <v>127</v>
      </c>
      <c r="D16" s="8">
        <v>51</v>
      </c>
      <c r="E16" s="8">
        <v>360</v>
      </c>
      <c r="F16" s="8">
        <v>378</v>
      </c>
      <c r="G16" s="8">
        <v>566</v>
      </c>
      <c r="H16" s="8">
        <v>639</v>
      </c>
      <c r="I16" s="8">
        <v>488</v>
      </c>
      <c r="J16" s="8">
        <v>313</v>
      </c>
      <c r="K16" s="8">
        <v>782</v>
      </c>
      <c r="L16" s="8">
        <v>59</v>
      </c>
      <c r="M16" s="8">
        <v>904</v>
      </c>
      <c r="N16" s="8">
        <v>611</v>
      </c>
      <c r="O16" s="8">
        <v>730</v>
      </c>
      <c r="P16" s="8">
        <v>833</v>
      </c>
      <c r="Q16" s="8">
        <v>533</v>
      </c>
      <c r="R16" s="8">
        <v>634</v>
      </c>
      <c r="S16" s="8">
        <v>804</v>
      </c>
      <c r="T16" s="8">
        <v>907</v>
      </c>
      <c r="U16" s="8">
        <v>356</v>
      </c>
      <c r="V16" s="8">
        <v>813</v>
      </c>
      <c r="W16" s="8">
        <v>652</v>
      </c>
      <c r="X16" s="8">
        <v>659</v>
      </c>
      <c r="Y16" s="8">
        <v>492</v>
      </c>
      <c r="Z16" s="8">
        <v>1174</v>
      </c>
      <c r="AA16" s="8">
        <v>670</v>
      </c>
      <c r="AB16" s="8">
        <v>541</v>
      </c>
      <c r="AC16" s="8">
        <v>816</v>
      </c>
      <c r="AD16" s="8">
        <v>841</v>
      </c>
      <c r="AE16" s="8">
        <v>774</v>
      </c>
      <c r="AF16" s="8">
        <v>642</v>
      </c>
      <c r="AG16" s="8">
        <v>612</v>
      </c>
      <c r="AH16" s="8">
        <v>310</v>
      </c>
      <c r="AI16" s="8">
        <v>927</v>
      </c>
      <c r="AJ16" s="8">
        <v>858</v>
      </c>
      <c r="AK16" s="8">
        <v>176</v>
      </c>
      <c r="AL16" s="8">
        <v>833</v>
      </c>
      <c r="AM16" s="8">
        <v>1212</v>
      </c>
      <c r="AN16" s="8">
        <v>428</v>
      </c>
      <c r="AO16" s="8">
        <v>278</v>
      </c>
      <c r="AP16" s="8">
        <v>262</v>
      </c>
      <c r="AQ16" s="8">
        <v>294</v>
      </c>
      <c r="AR16" s="8">
        <v>647</v>
      </c>
      <c r="AS16" s="8">
        <v>238</v>
      </c>
      <c r="AT16" s="8">
        <f>SUM(C16:AS16)</f>
        <v>25224</v>
      </c>
      <c r="AU16" s="11" t="s">
        <v>13</v>
      </c>
      <c r="AV16" s="49">
        <v>188184</v>
      </c>
      <c r="AW16" s="67"/>
    </row>
    <row r="17" spans="1:49" ht="15">
      <c r="A17" s="8" t="s">
        <v>17</v>
      </c>
      <c r="B17" s="11" t="s">
        <v>16</v>
      </c>
      <c r="C17" s="8">
        <f aca="true" t="shared" si="6" ref="C17:AS17">SUM(C15:C16)</f>
        <v>131</v>
      </c>
      <c r="D17" s="8">
        <f t="shared" si="6"/>
        <v>51</v>
      </c>
      <c r="E17" s="8">
        <f t="shared" si="6"/>
        <v>383</v>
      </c>
      <c r="F17" s="8">
        <f t="shared" si="6"/>
        <v>381</v>
      </c>
      <c r="G17" s="8">
        <f t="shared" si="6"/>
        <v>579</v>
      </c>
      <c r="H17" s="8">
        <f t="shared" si="6"/>
        <v>644</v>
      </c>
      <c r="I17" s="8">
        <f t="shared" si="6"/>
        <v>508</v>
      </c>
      <c r="J17" s="8">
        <f t="shared" si="6"/>
        <v>316</v>
      </c>
      <c r="K17" s="8">
        <f t="shared" si="6"/>
        <v>792</v>
      </c>
      <c r="L17" s="8">
        <f t="shared" si="6"/>
        <v>76</v>
      </c>
      <c r="M17" s="8">
        <f t="shared" si="6"/>
        <v>954</v>
      </c>
      <c r="N17" s="8">
        <f t="shared" si="6"/>
        <v>672</v>
      </c>
      <c r="O17" s="8">
        <f t="shared" si="6"/>
        <v>840</v>
      </c>
      <c r="P17" s="8">
        <f t="shared" si="6"/>
        <v>849</v>
      </c>
      <c r="Q17" s="8">
        <f t="shared" si="6"/>
        <v>553</v>
      </c>
      <c r="R17" s="8">
        <f t="shared" si="6"/>
        <v>662</v>
      </c>
      <c r="S17" s="8">
        <f t="shared" si="6"/>
        <v>811</v>
      </c>
      <c r="T17" s="8">
        <f t="shared" si="6"/>
        <v>913</v>
      </c>
      <c r="U17" s="8">
        <f t="shared" si="6"/>
        <v>356</v>
      </c>
      <c r="V17" s="8">
        <f t="shared" si="6"/>
        <v>853</v>
      </c>
      <c r="W17" s="8">
        <f t="shared" si="6"/>
        <v>658</v>
      </c>
      <c r="X17" s="8">
        <f t="shared" si="6"/>
        <v>661</v>
      </c>
      <c r="Y17" s="8">
        <f t="shared" si="6"/>
        <v>500</v>
      </c>
      <c r="Z17" s="8">
        <f t="shared" si="6"/>
        <v>1178</v>
      </c>
      <c r="AA17" s="8">
        <f t="shared" si="6"/>
        <v>674</v>
      </c>
      <c r="AB17" s="8">
        <f t="shared" si="6"/>
        <v>566</v>
      </c>
      <c r="AC17" s="8">
        <f t="shared" si="6"/>
        <v>817</v>
      </c>
      <c r="AD17" s="8">
        <f t="shared" si="6"/>
        <v>843</v>
      </c>
      <c r="AE17" s="8">
        <f t="shared" si="6"/>
        <v>828</v>
      </c>
      <c r="AF17" s="8">
        <f t="shared" si="6"/>
        <v>648</v>
      </c>
      <c r="AG17" s="8">
        <f t="shared" si="6"/>
        <v>617</v>
      </c>
      <c r="AH17" s="8">
        <f t="shared" si="6"/>
        <v>314</v>
      </c>
      <c r="AI17" s="8">
        <f t="shared" si="6"/>
        <v>970</v>
      </c>
      <c r="AJ17" s="8">
        <f t="shared" si="6"/>
        <v>861</v>
      </c>
      <c r="AK17" s="8">
        <f t="shared" si="6"/>
        <v>186</v>
      </c>
      <c r="AL17" s="8">
        <f t="shared" si="6"/>
        <v>847</v>
      </c>
      <c r="AM17" s="8">
        <f t="shared" si="6"/>
        <v>1214</v>
      </c>
      <c r="AN17" s="8">
        <f t="shared" si="6"/>
        <v>488</v>
      </c>
      <c r="AO17" s="8">
        <f t="shared" si="6"/>
        <v>295</v>
      </c>
      <c r="AP17" s="8">
        <f t="shared" si="6"/>
        <v>278</v>
      </c>
      <c r="AQ17" s="8">
        <f t="shared" si="6"/>
        <v>304</v>
      </c>
      <c r="AR17" s="8">
        <f t="shared" si="6"/>
        <v>650</v>
      </c>
      <c r="AS17" s="8">
        <f t="shared" si="6"/>
        <v>238</v>
      </c>
      <c r="AT17" s="8">
        <f>SUM(C17:AS17)</f>
        <v>25959</v>
      </c>
      <c r="AU17" s="11" t="s">
        <v>16</v>
      </c>
      <c r="AV17" s="8">
        <f>SUM(AV15:AV16)</f>
        <v>197011</v>
      </c>
      <c r="AW17" s="67"/>
    </row>
    <row r="18" spans="1:49" ht="15">
      <c r="A18" s="8" t="s">
        <v>125</v>
      </c>
      <c r="B18" s="11" t="s">
        <v>126</v>
      </c>
      <c r="C18" s="13">
        <f>C17/C4</f>
        <v>0.3819241982507289</v>
      </c>
      <c r="D18" s="13">
        <f aca="true" t="shared" si="7" ref="D18:AT18">D17/D4</f>
        <v>0.75</v>
      </c>
      <c r="E18" s="13">
        <f t="shared" si="7"/>
        <v>0.39201637666325484</v>
      </c>
      <c r="F18" s="13">
        <f t="shared" si="7"/>
        <v>0.3220625528317836</v>
      </c>
      <c r="G18" s="13">
        <f t="shared" si="7"/>
        <v>0.3912162162162162</v>
      </c>
      <c r="H18" s="13">
        <f t="shared" si="7"/>
        <v>0.3779342723004695</v>
      </c>
      <c r="I18" s="13">
        <f t="shared" si="7"/>
        <v>0.29195402298850576</v>
      </c>
      <c r="J18" s="13">
        <f t="shared" si="7"/>
        <v>0.3347457627118644</v>
      </c>
      <c r="K18" s="13">
        <f t="shared" si="7"/>
        <v>0.39899244332493705</v>
      </c>
      <c r="L18" s="13">
        <f t="shared" si="7"/>
        <v>0.44970414201183434</v>
      </c>
      <c r="M18" s="13">
        <f t="shared" si="7"/>
        <v>0.49074074074074076</v>
      </c>
      <c r="N18" s="13">
        <f t="shared" si="7"/>
        <v>0.4021543985637343</v>
      </c>
      <c r="O18" s="13">
        <f t="shared" si="7"/>
        <v>0.3812982296867907</v>
      </c>
      <c r="P18" s="13">
        <f t="shared" si="7"/>
        <v>0.3984045049272642</v>
      </c>
      <c r="Q18" s="13">
        <f t="shared" si="7"/>
        <v>0.37466124661246614</v>
      </c>
      <c r="R18" s="13">
        <f t="shared" si="7"/>
        <v>0.4597222222222222</v>
      </c>
      <c r="S18" s="13">
        <f t="shared" si="7"/>
        <v>0.40692423482187656</v>
      </c>
      <c r="T18" s="13">
        <f t="shared" si="7"/>
        <v>0.371742671009772</v>
      </c>
      <c r="U18" s="13">
        <f t="shared" si="7"/>
        <v>0.44168734491315137</v>
      </c>
      <c r="V18" s="13">
        <f t="shared" si="7"/>
        <v>0.34464646464646465</v>
      </c>
      <c r="W18" s="13">
        <f t="shared" si="7"/>
        <v>0.27450980392156865</v>
      </c>
      <c r="X18" s="13">
        <f t="shared" si="7"/>
        <v>0.3119395941481831</v>
      </c>
      <c r="Y18" s="13">
        <f t="shared" si="7"/>
        <v>0.3215434083601286</v>
      </c>
      <c r="Z18" s="13">
        <f t="shared" si="7"/>
        <v>0.4450321118247072</v>
      </c>
      <c r="AA18" s="13">
        <f t="shared" si="7"/>
        <v>0.37993235625704624</v>
      </c>
      <c r="AB18" s="13">
        <f t="shared" si="7"/>
        <v>0.425244177310293</v>
      </c>
      <c r="AC18" s="13">
        <f t="shared" si="7"/>
        <v>0.3634341637010676</v>
      </c>
      <c r="AD18" s="13">
        <f t="shared" si="7"/>
        <v>0.42086869695456813</v>
      </c>
      <c r="AE18" s="13">
        <f t="shared" si="7"/>
        <v>0.38368860055607046</v>
      </c>
      <c r="AF18" s="13">
        <f t="shared" si="7"/>
        <v>0.31064237775647174</v>
      </c>
      <c r="AG18" s="13">
        <f t="shared" si="7"/>
        <v>0.33118625872249063</v>
      </c>
      <c r="AH18" s="13">
        <f t="shared" si="7"/>
        <v>0.2942830365510778</v>
      </c>
      <c r="AI18" s="13">
        <f t="shared" si="7"/>
        <v>0.38537941994437824</v>
      </c>
      <c r="AJ18" s="13">
        <f t="shared" si="7"/>
        <v>0.38080495356037153</v>
      </c>
      <c r="AK18" s="13">
        <f t="shared" si="7"/>
        <v>0.32460732984293195</v>
      </c>
      <c r="AL18" s="13">
        <f t="shared" si="7"/>
        <v>0.39322191272052</v>
      </c>
      <c r="AM18" s="13">
        <f t="shared" si="7"/>
        <v>0.447310243183493</v>
      </c>
      <c r="AN18" s="13">
        <f t="shared" si="7"/>
        <v>0.4006568144499179</v>
      </c>
      <c r="AO18" s="13">
        <f t="shared" si="7"/>
        <v>0.3172043010752688</v>
      </c>
      <c r="AP18" s="13">
        <f t="shared" si="7"/>
        <v>0.36530880420499345</v>
      </c>
      <c r="AQ18" s="13">
        <f t="shared" si="7"/>
        <v>0.3374028856825749</v>
      </c>
      <c r="AR18" s="13">
        <f t="shared" si="7"/>
        <v>0.36702428006775834</v>
      </c>
      <c r="AS18" s="13">
        <f t="shared" si="7"/>
        <v>0.3371104815864023</v>
      </c>
      <c r="AT18" s="13">
        <f t="shared" si="7"/>
        <v>0.3765338980592382</v>
      </c>
      <c r="AU18" s="11" t="s">
        <v>126</v>
      </c>
      <c r="AV18" s="13">
        <f>AV17/AV4</f>
        <v>0.3827700904219562</v>
      </c>
      <c r="AW18" s="70"/>
    </row>
    <row r="19" spans="1:49" ht="15">
      <c r="A19" s="104" t="s">
        <v>165</v>
      </c>
      <c r="B19" s="58" t="s">
        <v>172</v>
      </c>
      <c r="C19" s="8">
        <f>C8-C16</f>
        <v>0</v>
      </c>
      <c r="D19" s="8">
        <f>D8-D16</f>
        <v>0</v>
      </c>
      <c r="E19" s="8">
        <f>E8-E16</f>
        <v>0</v>
      </c>
      <c r="F19" s="8">
        <f>F8-F16</f>
        <v>0</v>
      </c>
      <c r="G19" s="8">
        <f>G8-G16</f>
        <v>2</v>
      </c>
      <c r="H19" s="8">
        <f aca="true" t="shared" si="8" ref="H19:AS19">H8-H16</f>
        <v>0</v>
      </c>
      <c r="I19" s="139">
        <f t="shared" si="8"/>
        <v>22</v>
      </c>
      <c r="J19" s="8">
        <f t="shared" si="8"/>
        <v>0</v>
      </c>
      <c r="K19" s="8">
        <f t="shared" si="8"/>
        <v>1</v>
      </c>
      <c r="L19" s="8">
        <f t="shared" si="8"/>
        <v>0</v>
      </c>
      <c r="M19" s="8">
        <f t="shared" si="8"/>
        <v>0</v>
      </c>
      <c r="N19" s="8">
        <f t="shared" si="8"/>
        <v>0</v>
      </c>
      <c r="O19" s="8">
        <f t="shared" si="8"/>
        <v>0</v>
      </c>
      <c r="P19" s="8">
        <f t="shared" si="8"/>
        <v>4</v>
      </c>
      <c r="Q19" s="8">
        <f t="shared" si="8"/>
        <v>0</v>
      </c>
      <c r="R19" s="8">
        <f t="shared" si="8"/>
        <v>0</v>
      </c>
      <c r="S19" s="8">
        <f t="shared" si="8"/>
        <v>0</v>
      </c>
      <c r="T19" s="8">
        <f t="shared" si="8"/>
        <v>0</v>
      </c>
      <c r="U19" s="8">
        <f t="shared" si="8"/>
        <v>0</v>
      </c>
      <c r="V19" s="8">
        <f t="shared" si="8"/>
        <v>1</v>
      </c>
      <c r="W19" s="8">
        <f t="shared" si="8"/>
        <v>3</v>
      </c>
      <c r="X19" s="8">
        <f t="shared" si="8"/>
        <v>2</v>
      </c>
      <c r="Y19" s="8">
        <f t="shared" si="8"/>
        <v>0</v>
      </c>
      <c r="Z19" s="8">
        <f t="shared" si="8"/>
        <v>0</v>
      </c>
      <c r="AA19" s="8">
        <f t="shared" si="8"/>
        <v>0</v>
      </c>
      <c r="AB19" s="8">
        <f t="shared" si="8"/>
        <v>5</v>
      </c>
      <c r="AC19" s="8">
        <f t="shared" si="8"/>
        <v>0</v>
      </c>
      <c r="AD19" s="8">
        <f t="shared" si="8"/>
        <v>3</v>
      </c>
      <c r="AE19" s="8">
        <f t="shared" si="8"/>
        <v>0</v>
      </c>
      <c r="AF19" s="8">
        <f t="shared" si="8"/>
        <v>1</v>
      </c>
      <c r="AG19" s="8">
        <f t="shared" si="8"/>
        <v>0</v>
      </c>
      <c r="AH19" s="8">
        <f t="shared" si="8"/>
        <v>1</v>
      </c>
      <c r="AI19" s="8">
        <f t="shared" si="8"/>
        <v>0</v>
      </c>
      <c r="AJ19" s="8">
        <f t="shared" si="8"/>
        <v>0</v>
      </c>
      <c r="AK19" s="8">
        <f t="shared" si="8"/>
        <v>0</v>
      </c>
      <c r="AL19" s="8">
        <f t="shared" si="8"/>
        <v>0</v>
      </c>
      <c r="AM19" s="8">
        <f t="shared" si="8"/>
        <v>0</v>
      </c>
      <c r="AN19" s="8">
        <f t="shared" si="8"/>
        <v>0</v>
      </c>
      <c r="AO19" s="8">
        <f t="shared" si="8"/>
        <v>0</v>
      </c>
      <c r="AP19" s="8">
        <f t="shared" si="8"/>
        <v>0</v>
      </c>
      <c r="AQ19" s="8">
        <f t="shared" si="8"/>
        <v>0</v>
      </c>
      <c r="AR19" s="8">
        <f t="shared" si="8"/>
        <v>0</v>
      </c>
      <c r="AS19" s="8">
        <f t="shared" si="8"/>
        <v>1</v>
      </c>
      <c r="AT19" s="8">
        <f>SUM(C19:AS19)</f>
        <v>46</v>
      </c>
      <c r="AU19" s="58" t="s">
        <v>172</v>
      </c>
      <c r="AV19" s="8">
        <f>AV8-AV16</f>
        <v>1209</v>
      </c>
      <c r="AW19" s="67"/>
    </row>
    <row r="20" spans="1:49" ht="15">
      <c r="A20" s="8"/>
      <c r="B20" s="11" t="s">
        <v>39</v>
      </c>
      <c r="C20" s="13">
        <f>C19/C8</f>
        <v>0</v>
      </c>
      <c r="D20" s="13">
        <f aca="true" t="shared" si="9" ref="D20:AS20">D19/D8</f>
        <v>0</v>
      </c>
      <c r="E20" s="13">
        <f t="shared" si="9"/>
        <v>0</v>
      </c>
      <c r="F20" s="13">
        <f t="shared" si="9"/>
        <v>0</v>
      </c>
      <c r="G20" s="13">
        <f t="shared" si="9"/>
        <v>0.0035211267605633804</v>
      </c>
      <c r="H20" s="13">
        <f t="shared" si="9"/>
        <v>0</v>
      </c>
      <c r="I20" s="13">
        <f t="shared" si="9"/>
        <v>0.043137254901960784</v>
      </c>
      <c r="J20" s="13">
        <f t="shared" si="9"/>
        <v>0</v>
      </c>
      <c r="K20" s="13">
        <f t="shared" si="9"/>
        <v>0.001277139208173691</v>
      </c>
      <c r="L20" s="13">
        <f t="shared" si="9"/>
        <v>0</v>
      </c>
      <c r="M20" s="13">
        <f t="shared" si="9"/>
        <v>0</v>
      </c>
      <c r="N20" s="13">
        <f t="shared" si="9"/>
        <v>0</v>
      </c>
      <c r="O20" s="13">
        <f t="shared" si="9"/>
        <v>0</v>
      </c>
      <c r="P20" s="13">
        <f t="shared" si="9"/>
        <v>0.0047789725209080045</v>
      </c>
      <c r="Q20" s="13">
        <f t="shared" si="9"/>
        <v>0</v>
      </c>
      <c r="R20" s="13">
        <f t="shared" si="9"/>
        <v>0</v>
      </c>
      <c r="S20" s="13">
        <f t="shared" si="9"/>
        <v>0</v>
      </c>
      <c r="T20" s="13">
        <f t="shared" si="9"/>
        <v>0</v>
      </c>
      <c r="U20" s="13">
        <f t="shared" si="9"/>
        <v>0</v>
      </c>
      <c r="V20" s="13">
        <f t="shared" si="9"/>
        <v>0.0012285012285012285</v>
      </c>
      <c r="W20" s="13">
        <f t="shared" si="9"/>
        <v>0.004580152671755725</v>
      </c>
      <c r="X20" s="13">
        <f t="shared" si="9"/>
        <v>0.0030257186081694403</v>
      </c>
      <c r="Y20" s="13">
        <f t="shared" si="9"/>
        <v>0</v>
      </c>
      <c r="Z20" s="13">
        <f t="shared" si="9"/>
        <v>0</v>
      </c>
      <c r="AA20" s="13">
        <f t="shared" si="9"/>
        <v>0</v>
      </c>
      <c r="AB20" s="13">
        <f t="shared" si="9"/>
        <v>0.009157509157509158</v>
      </c>
      <c r="AC20" s="13">
        <f t="shared" si="9"/>
        <v>0</v>
      </c>
      <c r="AD20" s="13">
        <f t="shared" si="9"/>
        <v>0.0035545023696682463</v>
      </c>
      <c r="AE20" s="13">
        <f t="shared" si="9"/>
        <v>0</v>
      </c>
      <c r="AF20" s="13">
        <f t="shared" si="9"/>
        <v>0.0015552099533437014</v>
      </c>
      <c r="AG20" s="13">
        <f t="shared" si="9"/>
        <v>0</v>
      </c>
      <c r="AH20" s="13">
        <f t="shared" si="9"/>
        <v>0.003215434083601286</v>
      </c>
      <c r="AI20" s="13">
        <f t="shared" si="9"/>
        <v>0</v>
      </c>
      <c r="AJ20" s="13">
        <f t="shared" si="9"/>
        <v>0</v>
      </c>
      <c r="AK20" s="13">
        <f t="shared" si="9"/>
        <v>0</v>
      </c>
      <c r="AL20" s="13">
        <f t="shared" si="9"/>
        <v>0</v>
      </c>
      <c r="AM20" s="13">
        <f t="shared" si="9"/>
        <v>0</v>
      </c>
      <c r="AN20" s="13">
        <f t="shared" si="9"/>
        <v>0</v>
      </c>
      <c r="AO20" s="13">
        <f t="shared" si="9"/>
        <v>0</v>
      </c>
      <c r="AP20" s="13">
        <f t="shared" si="9"/>
        <v>0</v>
      </c>
      <c r="AQ20" s="13">
        <f t="shared" si="9"/>
        <v>0</v>
      </c>
      <c r="AR20" s="13">
        <f t="shared" si="9"/>
        <v>0</v>
      </c>
      <c r="AS20" s="13">
        <f t="shared" si="9"/>
        <v>0.0041841004184100415</v>
      </c>
      <c r="AT20" s="13">
        <f>AT19/AT8</f>
        <v>0.0018203403244954491</v>
      </c>
      <c r="AU20" s="11" t="s">
        <v>39</v>
      </c>
      <c r="AV20" s="13">
        <f>AV19/AV8</f>
        <v>0.0063835516624162454</v>
      </c>
      <c r="AW20" s="70"/>
    </row>
    <row r="21" spans="1:49" ht="15">
      <c r="A21" s="104" t="s">
        <v>171</v>
      </c>
      <c r="B21" s="58" t="s">
        <v>173</v>
      </c>
      <c r="C21" s="37">
        <f>C9-C15</f>
        <v>0</v>
      </c>
      <c r="D21" s="37">
        <f aca="true" t="shared" si="10" ref="D21:AS21">D9-D15</f>
        <v>0</v>
      </c>
      <c r="E21" s="37">
        <f t="shared" si="10"/>
        <v>0</v>
      </c>
      <c r="F21" s="37">
        <f t="shared" si="10"/>
        <v>0</v>
      </c>
      <c r="G21" s="37">
        <f t="shared" si="10"/>
        <v>0</v>
      </c>
      <c r="H21" s="37">
        <f t="shared" si="10"/>
        <v>0</v>
      </c>
      <c r="I21" s="37">
        <f t="shared" si="10"/>
        <v>0</v>
      </c>
      <c r="J21" s="37">
        <f t="shared" si="10"/>
        <v>0</v>
      </c>
      <c r="K21" s="37">
        <f t="shared" si="10"/>
        <v>0</v>
      </c>
      <c r="L21" s="37">
        <f t="shared" si="10"/>
        <v>0</v>
      </c>
      <c r="M21" s="37">
        <f t="shared" si="10"/>
        <v>0</v>
      </c>
      <c r="N21" s="37">
        <f t="shared" si="10"/>
        <v>0</v>
      </c>
      <c r="O21" s="37">
        <f t="shared" si="10"/>
        <v>0</v>
      </c>
      <c r="P21" s="37">
        <f t="shared" si="10"/>
        <v>0</v>
      </c>
      <c r="Q21" s="37">
        <f t="shared" si="10"/>
        <v>0</v>
      </c>
      <c r="R21" s="37">
        <f t="shared" si="10"/>
        <v>0</v>
      </c>
      <c r="S21" s="37">
        <f t="shared" si="10"/>
        <v>0</v>
      </c>
      <c r="T21" s="37">
        <f t="shared" si="10"/>
        <v>0</v>
      </c>
      <c r="U21" s="37">
        <f t="shared" si="10"/>
        <v>0</v>
      </c>
      <c r="V21" s="37">
        <f t="shared" si="10"/>
        <v>0</v>
      </c>
      <c r="W21" s="37">
        <f t="shared" si="10"/>
        <v>0</v>
      </c>
      <c r="X21" s="37">
        <f t="shared" si="10"/>
        <v>0</v>
      </c>
      <c r="Y21" s="37">
        <f t="shared" si="10"/>
        <v>0</v>
      </c>
      <c r="Z21" s="37">
        <f t="shared" si="10"/>
        <v>0</v>
      </c>
      <c r="AA21" s="37">
        <f t="shared" si="10"/>
        <v>0</v>
      </c>
      <c r="AB21" s="37">
        <f t="shared" si="10"/>
        <v>0</v>
      </c>
      <c r="AC21" s="37">
        <f t="shared" si="10"/>
        <v>0</v>
      </c>
      <c r="AD21" s="37">
        <f t="shared" si="10"/>
        <v>0</v>
      </c>
      <c r="AE21" s="37">
        <f t="shared" si="10"/>
        <v>0</v>
      </c>
      <c r="AF21" s="37">
        <f t="shared" si="10"/>
        <v>0</v>
      </c>
      <c r="AG21" s="37">
        <f t="shared" si="10"/>
        <v>0</v>
      </c>
      <c r="AH21" s="37">
        <f t="shared" si="10"/>
        <v>0</v>
      </c>
      <c r="AI21" s="37">
        <f t="shared" si="10"/>
        <v>0</v>
      </c>
      <c r="AJ21" s="37">
        <f t="shared" si="10"/>
        <v>0</v>
      </c>
      <c r="AK21" s="37">
        <f t="shared" si="10"/>
        <v>0</v>
      </c>
      <c r="AL21" s="37">
        <f t="shared" si="10"/>
        <v>0</v>
      </c>
      <c r="AM21" s="37">
        <f t="shared" si="10"/>
        <v>0</v>
      </c>
      <c r="AN21" s="37">
        <f t="shared" si="10"/>
        <v>0</v>
      </c>
      <c r="AO21" s="37">
        <f t="shared" si="10"/>
        <v>0</v>
      </c>
      <c r="AP21" s="37">
        <f t="shared" si="10"/>
        <v>0</v>
      </c>
      <c r="AQ21" s="37">
        <f t="shared" si="10"/>
        <v>0</v>
      </c>
      <c r="AR21" s="37">
        <f t="shared" si="10"/>
        <v>0</v>
      </c>
      <c r="AS21" s="37">
        <f t="shared" si="10"/>
        <v>0</v>
      </c>
      <c r="AT21" s="8">
        <f>SUM(C21:AS21)</f>
        <v>0</v>
      </c>
      <c r="AU21" s="58" t="s">
        <v>173</v>
      </c>
      <c r="AV21" s="37">
        <f>AV9-AV15</f>
        <v>0</v>
      </c>
      <c r="AW21" s="70"/>
    </row>
    <row r="22" spans="1:49" ht="15">
      <c r="A22" s="8">
        <v>9</v>
      </c>
      <c r="B22" s="11" t="s">
        <v>14</v>
      </c>
      <c r="C22" s="8">
        <v>6</v>
      </c>
      <c r="D22" s="8">
        <v>0</v>
      </c>
      <c r="E22" s="8">
        <v>5</v>
      </c>
      <c r="F22" s="8">
        <v>20</v>
      </c>
      <c r="G22" s="8">
        <v>36</v>
      </c>
      <c r="H22" s="8">
        <v>28</v>
      </c>
      <c r="I22" s="8">
        <v>25</v>
      </c>
      <c r="J22" s="8">
        <v>20</v>
      </c>
      <c r="K22" s="8">
        <v>8</v>
      </c>
      <c r="L22" s="8">
        <v>8</v>
      </c>
      <c r="M22" s="8">
        <v>0</v>
      </c>
      <c r="N22" s="8">
        <v>14</v>
      </c>
      <c r="O22" s="8">
        <v>40</v>
      </c>
      <c r="P22" s="8">
        <v>55</v>
      </c>
      <c r="Q22" s="8">
        <v>37</v>
      </c>
      <c r="R22" s="8">
        <v>6</v>
      </c>
      <c r="S22" s="8">
        <v>9</v>
      </c>
      <c r="T22" s="8">
        <v>33</v>
      </c>
      <c r="U22" s="8">
        <v>6</v>
      </c>
      <c r="V22" s="8">
        <v>17</v>
      </c>
      <c r="W22" s="8">
        <v>50</v>
      </c>
      <c r="X22" s="8">
        <v>20</v>
      </c>
      <c r="Y22" s="8">
        <v>2</v>
      </c>
      <c r="Z22" s="8">
        <v>53</v>
      </c>
      <c r="AA22" s="8">
        <v>10</v>
      </c>
      <c r="AB22" s="8">
        <v>13</v>
      </c>
      <c r="AC22" s="8">
        <v>13</v>
      </c>
      <c r="AD22" s="8">
        <v>18</v>
      </c>
      <c r="AE22" s="8">
        <v>6</v>
      </c>
      <c r="AF22" s="8">
        <v>35</v>
      </c>
      <c r="AG22" s="8">
        <v>6</v>
      </c>
      <c r="AH22" s="8">
        <v>12</v>
      </c>
      <c r="AI22" s="8">
        <v>11</v>
      </c>
      <c r="AJ22" s="8">
        <v>17</v>
      </c>
      <c r="AK22" s="8">
        <v>3</v>
      </c>
      <c r="AL22" s="8">
        <v>19</v>
      </c>
      <c r="AM22" s="8">
        <v>50</v>
      </c>
      <c r="AN22" s="8">
        <v>3</v>
      </c>
      <c r="AO22" s="8">
        <v>13</v>
      </c>
      <c r="AP22" s="8">
        <v>6</v>
      </c>
      <c r="AQ22" s="8">
        <v>21</v>
      </c>
      <c r="AR22" s="8">
        <v>15</v>
      </c>
      <c r="AS22" s="8">
        <v>7</v>
      </c>
      <c r="AT22" s="8">
        <f>SUM(C22:AS22)</f>
        <v>776</v>
      </c>
      <c r="AU22" s="11" t="s">
        <v>14</v>
      </c>
      <c r="AV22" s="49">
        <v>7880</v>
      </c>
      <c r="AW22" s="67"/>
    </row>
    <row r="23" spans="1:49" ht="15">
      <c r="A23" s="8">
        <v>10</v>
      </c>
      <c r="B23" s="11" t="s">
        <v>15</v>
      </c>
      <c r="C23" s="8">
        <v>125</v>
      </c>
      <c r="D23" s="8">
        <v>51</v>
      </c>
      <c r="E23" s="8">
        <v>378</v>
      </c>
      <c r="F23" s="8">
        <v>361</v>
      </c>
      <c r="G23" s="8">
        <v>543</v>
      </c>
      <c r="H23" s="8">
        <v>616</v>
      </c>
      <c r="I23" s="8">
        <v>483</v>
      </c>
      <c r="J23" s="8">
        <v>296</v>
      </c>
      <c r="K23" s="8">
        <v>784</v>
      </c>
      <c r="L23" s="8">
        <v>68</v>
      </c>
      <c r="M23" s="8">
        <v>954</v>
      </c>
      <c r="N23" s="8">
        <v>658</v>
      </c>
      <c r="O23" s="8">
        <v>800</v>
      </c>
      <c r="P23" s="8">
        <v>794</v>
      </c>
      <c r="Q23" s="8">
        <v>516</v>
      </c>
      <c r="R23" s="8">
        <v>656</v>
      </c>
      <c r="S23" s="8">
        <v>802</v>
      </c>
      <c r="T23" s="8">
        <v>880</v>
      </c>
      <c r="U23" s="8">
        <v>350</v>
      </c>
      <c r="V23" s="8">
        <v>836</v>
      </c>
      <c r="W23" s="8">
        <v>608</v>
      </c>
      <c r="X23" s="8">
        <v>641</v>
      </c>
      <c r="Y23" s="8">
        <v>498</v>
      </c>
      <c r="Z23" s="8">
        <v>1125</v>
      </c>
      <c r="AA23" s="8">
        <v>664</v>
      </c>
      <c r="AB23" s="8">
        <v>553</v>
      </c>
      <c r="AC23" s="8">
        <v>804</v>
      </c>
      <c r="AD23" s="8">
        <v>825</v>
      </c>
      <c r="AE23" s="8">
        <v>822</v>
      </c>
      <c r="AF23" s="8">
        <v>613</v>
      </c>
      <c r="AG23" s="8">
        <v>611</v>
      </c>
      <c r="AH23" s="8">
        <v>302</v>
      </c>
      <c r="AI23" s="8">
        <v>959</v>
      </c>
      <c r="AJ23" s="8">
        <v>844</v>
      </c>
      <c r="AK23" s="8">
        <v>183</v>
      </c>
      <c r="AL23" s="8">
        <v>828</v>
      </c>
      <c r="AM23" s="8">
        <v>1164</v>
      </c>
      <c r="AN23" s="8">
        <v>485</v>
      </c>
      <c r="AO23" s="8">
        <v>282</v>
      </c>
      <c r="AP23" s="8">
        <v>272</v>
      </c>
      <c r="AQ23" s="8">
        <v>283</v>
      </c>
      <c r="AR23" s="8">
        <v>635</v>
      </c>
      <c r="AS23" s="8">
        <v>231</v>
      </c>
      <c r="AT23" s="8">
        <f>SUM(C23:AS23)</f>
        <v>25183</v>
      </c>
      <c r="AU23" s="11" t="s">
        <v>15</v>
      </c>
      <c r="AV23" s="49">
        <v>189131</v>
      </c>
      <c r="AW23" s="67"/>
    </row>
    <row r="24" spans="1:49" ht="15">
      <c r="A24" s="8" t="s">
        <v>18</v>
      </c>
      <c r="B24" s="11" t="s">
        <v>19</v>
      </c>
      <c r="C24" s="8">
        <f aca="true" t="shared" si="11" ref="C24:AS24">SUM(C22:C23)</f>
        <v>131</v>
      </c>
      <c r="D24" s="8">
        <f t="shared" si="11"/>
        <v>51</v>
      </c>
      <c r="E24" s="8">
        <f t="shared" si="11"/>
        <v>383</v>
      </c>
      <c r="F24" s="8">
        <f t="shared" si="11"/>
        <v>381</v>
      </c>
      <c r="G24" s="8">
        <f t="shared" si="11"/>
        <v>579</v>
      </c>
      <c r="H24" s="8">
        <f t="shared" si="11"/>
        <v>644</v>
      </c>
      <c r="I24" s="8">
        <f t="shared" si="11"/>
        <v>508</v>
      </c>
      <c r="J24" s="8">
        <f t="shared" si="11"/>
        <v>316</v>
      </c>
      <c r="K24" s="8">
        <f t="shared" si="11"/>
        <v>792</v>
      </c>
      <c r="L24" s="8">
        <f t="shared" si="11"/>
        <v>76</v>
      </c>
      <c r="M24" s="8">
        <f t="shared" si="11"/>
        <v>954</v>
      </c>
      <c r="N24" s="8">
        <f t="shared" si="11"/>
        <v>672</v>
      </c>
      <c r="O24" s="8">
        <f t="shared" si="11"/>
        <v>840</v>
      </c>
      <c r="P24" s="8">
        <f t="shared" si="11"/>
        <v>849</v>
      </c>
      <c r="Q24" s="8">
        <f t="shared" si="11"/>
        <v>553</v>
      </c>
      <c r="R24" s="8">
        <f t="shared" si="11"/>
        <v>662</v>
      </c>
      <c r="S24" s="8">
        <f t="shared" si="11"/>
        <v>811</v>
      </c>
      <c r="T24" s="8">
        <f t="shared" si="11"/>
        <v>913</v>
      </c>
      <c r="U24" s="8">
        <f t="shared" si="11"/>
        <v>356</v>
      </c>
      <c r="V24" s="8">
        <f t="shared" si="11"/>
        <v>853</v>
      </c>
      <c r="W24" s="8">
        <f t="shared" si="11"/>
        <v>658</v>
      </c>
      <c r="X24" s="8">
        <f t="shared" si="11"/>
        <v>661</v>
      </c>
      <c r="Y24" s="8">
        <f t="shared" si="11"/>
        <v>500</v>
      </c>
      <c r="Z24" s="8">
        <f t="shared" si="11"/>
        <v>1178</v>
      </c>
      <c r="AA24" s="8">
        <f t="shared" si="11"/>
        <v>674</v>
      </c>
      <c r="AB24" s="8">
        <f t="shared" si="11"/>
        <v>566</v>
      </c>
      <c r="AC24" s="8">
        <f t="shared" si="11"/>
        <v>817</v>
      </c>
      <c r="AD24" s="8">
        <f t="shared" si="11"/>
        <v>843</v>
      </c>
      <c r="AE24" s="8">
        <f t="shared" si="11"/>
        <v>828</v>
      </c>
      <c r="AF24" s="8">
        <f t="shared" si="11"/>
        <v>648</v>
      </c>
      <c r="AG24" s="8">
        <f t="shared" si="11"/>
        <v>617</v>
      </c>
      <c r="AH24" s="8">
        <f t="shared" si="11"/>
        <v>314</v>
      </c>
      <c r="AI24" s="8">
        <f t="shared" si="11"/>
        <v>970</v>
      </c>
      <c r="AJ24" s="8">
        <f t="shared" si="11"/>
        <v>861</v>
      </c>
      <c r="AK24" s="8">
        <f t="shared" si="11"/>
        <v>186</v>
      </c>
      <c r="AL24" s="8">
        <f t="shared" si="11"/>
        <v>847</v>
      </c>
      <c r="AM24" s="8">
        <f t="shared" si="11"/>
        <v>1214</v>
      </c>
      <c r="AN24" s="8">
        <f t="shared" si="11"/>
        <v>488</v>
      </c>
      <c r="AO24" s="8">
        <f t="shared" si="11"/>
        <v>295</v>
      </c>
      <c r="AP24" s="8">
        <f t="shared" si="11"/>
        <v>278</v>
      </c>
      <c r="AQ24" s="8">
        <f t="shared" si="11"/>
        <v>304</v>
      </c>
      <c r="AR24" s="8">
        <f t="shared" si="11"/>
        <v>650</v>
      </c>
      <c r="AS24" s="8">
        <f t="shared" si="11"/>
        <v>238</v>
      </c>
      <c r="AT24" s="8">
        <f>SUM(C24:AS24)</f>
        <v>25959</v>
      </c>
      <c r="AU24" s="11" t="s">
        <v>19</v>
      </c>
      <c r="AV24" s="8">
        <f>SUM(AV22:AV23)</f>
        <v>197011</v>
      </c>
      <c r="AW24" s="67"/>
    </row>
    <row r="25" spans="1:49" ht="15">
      <c r="A25" s="8">
        <v>11</v>
      </c>
      <c r="B25" s="11" t="s">
        <v>20</v>
      </c>
      <c r="C25" s="8">
        <v>8</v>
      </c>
      <c r="D25" s="8">
        <v>1</v>
      </c>
      <c r="E25" s="8">
        <v>21</v>
      </c>
      <c r="F25" s="8">
        <v>28</v>
      </c>
      <c r="G25" s="8">
        <v>37</v>
      </c>
      <c r="H25" s="8">
        <v>40</v>
      </c>
      <c r="I25" s="8">
        <v>43</v>
      </c>
      <c r="J25" s="8">
        <v>23</v>
      </c>
      <c r="K25" s="8">
        <v>49</v>
      </c>
      <c r="L25" s="8">
        <v>2</v>
      </c>
      <c r="M25" s="8">
        <v>49</v>
      </c>
      <c r="N25" s="8">
        <v>41</v>
      </c>
      <c r="O25" s="8">
        <v>56</v>
      </c>
      <c r="P25" s="8">
        <v>54</v>
      </c>
      <c r="Q25" s="8">
        <v>37</v>
      </c>
      <c r="R25" s="8">
        <v>36</v>
      </c>
      <c r="S25" s="8">
        <v>51</v>
      </c>
      <c r="T25" s="8">
        <v>61</v>
      </c>
      <c r="U25" s="8">
        <v>20</v>
      </c>
      <c r="V25" s="8">
        <v>63</v>
      </c>
      <c r="W25" s="8">
        <v>63</v>
      </c>
      <c r="X25" s="8">
        <v>53</v>
      </c>
      <c r="Y25" s="8">
        <v>40</v>
      </c>
      <c r="Z25" s="8">
        <v>68</v>
      </c>
      <c r="AA25" s="8">
        <v>39</v>
      </c>
      <c r="AB25" s="8">
        <v>33</v>
      </c>
      <c r="AC25" s="8">
        <v>57</v>
      </c>
      <c r="AD25" s="8">
        <v>50</v>
      </c>
      <c r="AE25" s="8">
        <v>55</v>
      </c>
      <c r="AF25" s="8">
        <v>52</v>
      </c>
      <c r="AG25" s="8">
        <v>47</v>
      </c>
      <c r="AH25" s="8">
        <v>26</v>
      </c>
      <c r="AI25" s="8">
        <v>65</v>
      </c>
      <c r="AJ25" s="8">
        <v>56</v>
      </c>
      <c r="AK25" s="8">
        <v>13</v>
      </c>
      <c r="AL25" s="8">
        <v>54</v>
      </c>
      <c r="AM25" s="8">
        <v>64</v>
      </c>
      <c r="AN25" s="8">
        <v>29</v>
      </c>
      <c r="AO25" s="8">
        <v>21</v>
      </c>
      <c r="AP25" s="8">
        <v>21</v>
      </c>
      <c r="AQ25" s="8">
        <v>22</v>
      </c>
      <c r="AR25" s="8">
        <v>38</v>
      </c>
      <c r="AS25" s="8">
        <v>14</v>
      </c>
      <c r="AT25" s="8">
        <f aca="true" t="shared" si="12" ref="AT25:AT33">SUM(C25:AS25)</f>
        <v>1700</v>
      </c>
      <c r="AU25" s="11" t="s">
        <v>20</v>
      </c>
      <c r="AV25" s="49">
        <v>9454</v>
      </c>
      <c r="AW25" s="67"/>
    </row>
    <row r="26" spans="1:49" ht="15">
      <c r="A26" s="8">
        <v>12</v>
      </c>
      <c r="B26" s="11" t="s">
        <v>21</v>
      </c>
      <c r="C26" s="8">
        <v>0</v>
      </c>
      <c r="D26" s="8">
        <v>0</v>
      </c>
      <c r="E26" s="8">
        <v>8</v>
      </c>
      <c r="F26" s="8">
        <v>12</v>
      </c>
      <c r="G26" s="8">
        <v>12</v>
      </c>
      <c r="H26" s="8">
        <v>10</v>
      </c>
      <c r="I26" s="8">
        <v>22</v>
      </c>
      <c r="J26" s="8">
        <v>4</v>
      </c>
      <c r="K26" s="8">
        <v>13</v>
      </c>
      <c r="L26" s="8">
        <v>1</v>
      </c>
      <c r="M26" s="8">
        <v>24</v>
      </c>
      <c r="N26" s="8">
        <v>25</v>
      </c>
      <c r="O26" s="8">
        <v>27</v>
      </c>
      <c r="P26" s="8">
        <v>21</v>
      </c>
      <c r="Q26" s="8">
        <v>9</v>
      </c>
      <c r="R26" s="8">
        <v>21</v>
      </c>
      <c r="S26" s="8">
        <v>15</v>
      </c>
      <c r="T26" s="8">
        <v>21</v>
      </c>
      <c r="U26" s="8">
        <v>5</v>
      </c>
      <c r="V26" s="8">
        <v>30</v>
      </c>
      <c r="W26" s="8">
        <v>27</v>
      </c>
      <c r="X26" s="8">
        <v>24</v>
      </c>
      <c r="Y26" s="8">
        <v>20</v>
      </c>
      <c r="Z26" s="8">
        <v>39</v>
      </c>
      <c r="AA26" s="8">
        <v>28</v>
      </c>
      <c r="AB26" s="8">
        <v>16</v>
      </c>
      <c r="AC26" s="8">
        <v>16</v>
      </c>
      <c r="AD26" s="8">
        <v>11</v>
      </c>
      <c r="AE26" s="8">
        <v>22</v>
      </c>
      <c r="AF26" s="8">
        <v>25</v>
      </c>
      <c r="AG26" s="8">
        <v>17</v>
      </c>
      <c r="AH26" s="8">
        <v>6</v>
      </c>
      <c r="AI26" s="8">
        <v>22</v>
      </c>
      <c r="AJ26" s="8">
        <v>33</v>
      </c>
      <c r="AK26" s="8">
        <v>5</v>
      </c>
      <c r="AL26" s="8">
        <v>17</v>
      </c>
      <c r="AM26" s="8">
        <v>44</v>
      </c>
      <c r="AN26" s="8">
        <v>2</v>
      </c>
      <c r="AO26" s="8">
        <v>3</v>
      </c>
      <c r="AP26" s="8">
        <v>5</v>
      </c>
      <c r="AQ26" s="8">
        <v>7</v>
      </c>
      <c r="AR26" s="8">
        <v>12</v>
      </c>
      <c r="AS26" s="8">
        <v>3</v>
      </c>
      <c r="AT26" s="8">
        <f t="shared" si="12"/>
        <v>684</v>
      </c>
      <c r="AU26" s="11" t="s">
        <v>21</v>
      </c>
      <c r="AV26" s="49">
        <v>3585</v>
      </c>
      <c r="AW26" s="67"/>
    </row>
    <row r="27" spans="1:49" ht="15">
      <c r="A27" s="8">
        <v>13</v>
      </c>
      <c r="B27" s="11" t="s">
        <v>22</v>
      </c>
      <c r="C27" s="8">
        <v>8</v>
      </c>
      <c r="D27" s="8">
        <v>5</v>
      </c>
      <c r="E27" s="8">
        <v>32</v>
      </c>
      <c r="F27" s="8">
        <v>19</v>
      </c>
      <c r="G27" s="8">
        <v>23</v>
      </c>
      <c r="H27" s="8">
        <v>25</v>
      </c>
      <c r="I27" s="8">
        <v>16</v>
      </c>
      <c r="J27" s="8">
        <v>26</v>
      </c>
      <c r="K27" s="8">
        <v>24</v>
      </c>
      <c r="L27" s="8">
        <v>5</v>
      </c>
      <c r="M27" s="8">
        <v>13</v>
      </c>
      <c r="N27" s="8">
        <v>2</v>
      </c>
      <c r="O27" s="8">
        <v>24</v>
      </c>
      <c r="P27" s="8">
        <v>21</v>
      </c>
      <c r="Q27" s="8">
        <v>22</v>
      </c>
      <c r="R27" s="8">
        <v>9</v>
      </c>
      <c r="S27" s="8">
        <v>7</v>
      </c>
      <c r="T27" s="8">
        <v>34</v>
      </c>
      <c r="U27" s="8">
        <v>7</v>
      </c>
      <c r="V27" s="8">
        <v>16</v>
      </c>
      <c r="W27" s="8">
        <v>10</v>
      </c>
      <c r="X27" s="8">
        <v>10</v>
      </c>
      <c r="Y27" s="8">
        <v>8</v>
      </c>
      <c r="Z27" s="8">
        <v>0</v>
      </c>
      <c r="AA27" s="8">
        <v>9</v>
      </c>
      <c r="AB27" s="8">
        <v>2</v>
      </c>
      <c r="AC27" s="8">
        <v>8</v>
      </c>
      <c r="AD27" s="8">
        <v>11</v>
      </c>
      <c r="AE27" s="8">
        <v>3</v>
      </c>
      <c r="AF27" s="8">
        <v>10</v>
      </c>
      <c r="AG27" s="8">
        <v>9</v>
      </c>
      <c r="AH27" s="8">
        <v>7</v>
      </c>
      <c r="AI27" s="8">
        <v>9</v>
      </c>
      <c r="AJ27" s="8">
        <v>1</v>
      </c>
      <c r="AK27" s="8">
        <v>5</v>
      </c>
      <c r="AL27" s="8">
        <v>26</v>
      </c>
      <c r="AM27" s="8">
        <v>2</v>
      </c>
      <c r="AN27" s="8">
        <v>9</v>
      </c>
      <c r="AO27" s="8">
        <v>11</v>
      </c>
      <c r="AP27" s="8">
        <v>22</v>
      </c>
      <c r="AQ27" s="8">
        <v>2</v>
      </c>
      <c r="AR27" s="8">
        <v>6</v>
      </c>
      <c r="AS27" s="8">
        <v>7</v>
      </c>
      <c r="AT27" s="8">
        <f t="shared" si="12"/>
        <v>525</v>
      </c>
      <c r="AU27" s="11" t="s">
        <v>22</v>
      </c>
      <c r="AV27" s="49">
        <v>2309</v>
      </c>
      <c r="AW27" s="67"/>
    </row>
    <row r="28" spans="1:49" ht="15">
      <c r="A28" s="8">
        <v>14</v>
      </c>
      <c r="B28" s="11" t="s">
        <v>23</v>
      </c>
      <c r="C28" s="8">
        <v>8</v>
      </c>
      <c r="D28" s="8">
        <v>1</v>
      </c>
      <c r="E28" s="8">
        <v>13</v>
      </c>
      <c r="F28" s="8">
        <v>16</v>
      </c>
      <c r="G28" s="8">
        <v>25</v>
      </c>
      <c r="H28" s="8">
        <v>30</v>
      </c>
      <c r="I28" s="8">
        <v>21</v>
      </c>
      <c r="J28" s="8">
        <v>19</v>
      </c>
      <c r="K28" s="8">
        <v>36</v>
      </c>
      <c r="L28" s="8">
        <v>1</v>
      </c>
      <c r="M28" s="8">
        <v>25</v>
      </c>
      <c r="N28" s="8">
        <v>16</v>
      </c>
      <c r="O28" s="8">
        <v>29</v>
      </c>
      <c r="P28" s="8">
        <v>33</v>
      </c>
      <c r="Q28" s="8">
        <v>28</v>
      </c>
      <c r="R28" s="8">
        <v>15</v>
      </c>
      <c r="S28" s="8">
        <v>36</v>
      </c>
      <c r="T28" s="8">
        <v>40</v>
      </c>
      <c r="U28" s="8">
        <v>15</v>
      </c>
      <c r="V28" s="8">
        <v>33</v>
      </c>
      <c r="W28" s="8">
        <v>36</v>
      </c>
      <c r="X28" s="8">
        <v>29</v>
      </c>
      <c r="Y28" s="8">
        <v>20</v>
      </c>
      <c r="Z28" s="8">
        <v>29</v>
      </c>
      <c r="AA28" s="8">
        <v>11</v>
      </c>
      <c r="AB28" s="8">
        <v>17</v>
      </c>
      <c r="AC28" s="8">
        <v>41</v>
      </c>
      <c r="AD28" s="8">
        <v>39</v>
      </c>
      <c r="AE28" s="8">
        <v>33</v>
      </c>
      <c r="AF28" s="8">
        <v>27</v>
      </c>
      <c r="AG28" s="8">
        <v>30</v>
      </c>
      <c r="AH28" s="8">
        <v>20</v>
      </c>
      <c r="AI28" s="8">
        <v>43</v>
      </c>
      <c r="AJ28" s="8">
        <v>23</v>
      </c>
      <c r="AK28" s="8">
        <v>8</v>
      </c>
      <c r="AL28" s="8">
        <v>37</v>
      </c>
      <c r="AM28" s="8">
        <v>20</v>
      </c>
      <c r="AN28" s="8">
        <v>27</v>
      </c>
      <c r="AO28" s="8">
        <v>18</v>
      </c>
      <c r="AP28" s="8">
        <v>16</v>
      </c>
      <c r="AQ28" s="8">
        <v>15</v>
      </c>
      <c r="AR28" s="8">
        <v>26</v>
      </c>
      <c r="AS28" s="8">
        <v>11</v>
      </c>
      <c r="AT28" s="8">
        <f t="shared" si="12"/>
        <v>1016</v>
      </c>
      <c r="AU28" s="11" t="s">
        <v>23</v>
      </c>
      <c r="AV28" s="49">
        <v>5869</v>
      </c>
      <c r="AW28" s="67"/>
    </row>
    <row r="29" spans="1:49" ht="15">
      <c r="A29" s="8">
        <v>15</v>
      </c>
      <c r="B29" s="11" t="s">
        <v>24</v>
      </c>
      <c r="C29" s="8">
        <v>0</v>
      </c>
      <c r="D29" s="8">
        <v>0</v>
      </c>
      <c r="E29" s="8">
        <v>6</v>
      </c>
      <c r="F29" s="8">
        <v>5</v>
      </c>
      <c r="G29" s="8">
        <v>9</v>
      </c>
      <c r="H29" s="8">
        <v>16</v>
      </c>
      <c r="I29" s="8">
        <v>6</v>
      </c>
      <c r="J29" s="8">
        <v>3</v>
      </c>
      <c r="K29" s="8">
        <v>10</v>
      </c>
      <c r="L29" s="8">
        <v>2</v>
      </c>
      <c r="M29" s="8">
        <v>3</v>
      </c>
      <c r="N29" s="8">
        <v>8</v>
      </c>
      <c r="O29" s="8">
        <v>11</v>
      </c>
      <c r="P29" s="8">
        <v>4</v>
      </c>
      <c r="Q29" s="8">
        <v>8</v>
      </c>
      <c r="R29" s="8">
        <v>9</v>
      </c>
      <c r="S29" s="8">
        <v>11</v>
      </c>
      <c r="T29" s="8">
        <v>8</v>
      </c>
      <c r="U29" s="8">
        <v>6</v>
      </c>
      <c r="V29" s="8">
        <v>13</v>
      </c>
      <c r="W29" s="8">
        <v>14</v>
      </c>
      <c r="X29" s="8">
        <v>14</v>
      </c>
      <c r="Y29" s="8">
        <v>5</v>
      </c>
      <c r="Z29" s="8">
        <v>21</v>
      </c>
      <c r="AA29" s="8">
        <v>22</v>
      </c>
      <c r="AB29" s="8">
        <v>7</v>
      </c>
      <c r="AC29" s="8">
        <v>6</v>
      </c>
      <c r="AD29" s="8">
        <v>10</v>
      </c>
      <c r="AE29" s="8">
        <v>15</v>
      </c>
      <c r="AF29" s="8">
        <v>13</v>
      </c>
      <c r="AG29" s="8">
        <v>11</v>
      </c>
      <c r="AH29" s="8">
        <v>4</v>
      </c>
      <c r="AI29" s="8">
        <v>15</v>
      </c>
      <c r="AJ29" s="8">
        <v>12</v>
      </c>
      <c r="AK29" s="8">
        <v>7</v>
      </c>
      <c r="AL29" s="8">
        <v>10</v>
      </c>
      <c r="AM29" s="8">
        <v>25</v>
      </c>
      <c r="AN29" s="8">
        <v>5</v>
      </c>
      <c r="AO29" s="8">
        <v>3</v>
      </c>
      <c r="AP29" s="8">
        <v>3</v>
      </c>
      <c r="AQ29" s="8">
        <v>5</v>
      </c>
      <c r="AR29" s="8">
        <v>11</v>
      </c>
      <c r="AS29" s="8">
        <v>7</v>
      </c>
      <c r="AT29" s="8">
        <f t="shared" si="12"/>
        <v>383</v>
      </c>
      <c r="AU29" s="11" t="s">
        <v>24</v>
      </c>
      <c r="AV29" s="49">
        <v>1904</v>
      </c>
      <c r="AW29" s="67"/>
    </row>
    <row r="30" spans="1:49" ht="15">
      <c r="A30" s="8">
        <v>16</v>
      </c>
      <c r="B30" s="11" t="s">
        <v>63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f t="shared" si="12"/>
        <v>0</v>
      </c>
      <c r="AU30" s="11" t="s">
        <v>63</v>
      </c>
      <c r="AV30" s="49">
        <v>0</v>
      </c>
      <c r="AW30" s="67"/>
    </row>
    <row r="31" spans="1:49" ht="15">
      <c r="A31" s="8">
        <v>17</v>
      </c>
      <c r="B31" s="11" t="s">
        <v>25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f t="shared" si="12"/>
        <v>0</v>
      </c>
      <c r="AU31" s="11" t="s">
        <v>25</v>
      </c>
      <c r="AV31" s="49">
        <v>0</v>
      </c>
      <c r="AW31" s="67"/>
    </row>
    <row r="32" spans="1:49" ht="15">
      <c r="A32" s="14">
        <v>18</v>
      </c>
      <c r="B32" s="11" t="s">
        <v>26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f t="shared" si="12"/>
        <v>0</v>
      </c>
      <c r="AU32" s="11" t="s">
        <v>26</v>
      </c>
      <c r="AV32" s="49">
        <v>0</v>
      </c>
      <c r="AW32" s="67"/>
    </row>
    <row r="33" spans="1:52" ht="15">
      <c r="A33" s="8">
        <v>19</v>
      </c>
      <c r="B33" s="58" t="s">
        <v>180</v>
      </c>
      <c r="C33" s="8">
        <v>14</v>
      </c>
      <c r="D33" s="8">
        <v>5</v>
      </c>
      <c r="E33" s="8">
        <v>31</v>
      </c>
      <c r="F33" s="8">
        <v>53</v>
      </c>
      <c r="G33" s="8">
        <v>70</v>
      </c>
      <c r="H33" s="8">
        <v>65</v>
      </c>
      <c r="I33" s="8">
        <v>39</v>
      </c>
      <c r="J33" s="8">
        <v>40</v>
      </c>
      <c r="K33" s="8">
        <v>55</v>
      </c>
      <c r="L33" s="8">
        <v>7</v>
      </c>
      <c r="M33" s="8">
        <v>62</v>
      </c>
      <c r="N33" s="8">
        <v>48</v>
      </c>
      <c r="O33" s="8">
        <v>91</v>
      </c>
      <c r="P33" s="8">
        <v>97</v>
      </c>
      <c r="Q33" s="8">
        <v>54</v>
      </c>
      <c r="R33" s="8">
        <v>31</v>
      </c>
      <c r="S33" s="8">
        <v>70</v>
      </c>
      <c r="T33" s="8">
        <v>93</v>
      </c>
      <c r="U33" s="8">
        <v>21</v>
      </c>
      <c r="V33" s="8">
        <v>71</v>
      </c>
      <c r="W33" s="8">
        <v>72</v>
      </c>
      <c r="X33" s="8">
        <v>56</v>
      </c>
      <c r="Y33" s="8">
        <v>37</v>
      </c>
      <c r="Z33" s="8">
        <v>123</v>
      </c>
      <c r="AA33" s="8">
        <v>53</v>
      </c>
      <c r="AB33" s="8">
        <v>64</v>
      </c>
      <c r="AC33" s="8">
        <v>71</v>
      </c>
      <c r="AD33" s="8">
        <v>14</v>
      </c>
      <c r="AE33" s="8">
        <v>45</v>
      </c>
      <c r="AF33" s="8">
        <v>59</v>
      </c>
      <c r="AG33" s="8">
        <v>35</v>
      </c>
      <c r="AH33" s="8">
        <v>26</v>
      </c>
      <c r="AI33" s="8">
        <v>76</v>
      </c>
      <c r="AJ33" s="8">
        <v>70</v>
      </c>
      <c r="AK33" s="8">
        <v>16</v>
      </c>
      <c r="AL33" s="8">
        <v>43</v>
      </c>
      <c r="AM33" s="8">
        <v>137</v>
      </c>
      <c r="AN33" s="8">
        <v>41</v>
      </c>
      <c r="AO33" s="8">
        <v>28</v>
      </c>
      <c r="AP33" s="8">
        <v>15</v>
      </c>
      <c r="AQ33" s="8">
        <v>27</v>
      </c>
      <c r="AR33" s="8">
        <v>45</v>
      </c>
      <c r="AS33" s="8">
        <v>17</v>
      </c>
      <c r="AT33" s="8">
        <f t="shared" si="12"/>
        <v>2187</v>
      </c>
      <c r="AU33" s="58" t="s">
        <v>180</v>
      </c>
      <c r="AV33" s="49">
        <v>22980</v>
      </c>
      <c r="AW33" s="67"/>
      <c r="AX33" s="29"/>
      <c r="AY33" s="7"/>
      <c r="AZ33" s="7"/>
    </row>
    <row r="34" spans="1:49" ht="15">
      <c r="A34" s="8" t="s">
        <v>2</v>
      </c>
      <c r="B34" s="11" t="s">
        <v>27</v>
      </c>
      <c r="C34" s="13">
        <f aca="true" t="shared" si="13" ref="C34:AV34">C33/C24</f>
        <v>0.10687022900763359</v>
      </c>
      <c r="D34" s="13">
        <f t="shared" si="13"/>
        <v>0.09803921568627451</v>
      </c>
      <c r="E34" s="13">
        <f t="shared" si="13"/>
        <v>0.08093994778067885</v>
      </c>
      <c r="F34" s="13">
        <f t="shared" si="13"/>
        <v>0.13910761154855644</v>
      </c>
      <c r="G34" s="13">
        <f t="shared" si="13"/>
        <v>0.12089810017271158</v>
      </c>
      <c r="H34" s="13">
        <f t="shared" si="13"/>
        <v>0.10093167701863354</v>
      </c>
      <c r="I34" s="13">
        <f t="shared" si="13"/>
        <v>0.07677165354330709</v>
      </c>
      <c r="J34" s="13">
        <f t="shared" si="13"/>
        <v>0.12658227848101267</v>
      </c>
      <c r="K34" s="13">
        <f t="shared" si="13"/>
        <v>0.06944444444444445</v>
      </c>
      <c r="L34" s="13">
        <f t="shared" si="13"/>
        <v>0.09210526315789473</v>
      </c>
      <c r="M34" s="13">
        <f t="shared" si="13"/>
        <v>0.0649895178197065</v>
      </c>
      <c r="N34" s="13">
        <f t="shared" si="13"/>
        <v>0.07142857142857142</v>
      </c>
      <c r="O34" s="13">
        <f t="shared" si="13"/>
        <v>0.10833333333333334</v>
      </c>
      <c r="P34" s="13">
        <f t="shared" si="13"/>
        <v>0.11425206124852769</v>
      </c>
      <c r="Q34" s="13">
        <f t="shared" si="13"/>
        <v>0.09764918625678119</v>
      </c>
      <c r="R34" s="142">
        <f t="shared" si="13"/>
        <v>0.04682779456193353</v>
      </c>
      <c r="S34" s="13">
        <f t="shared" si="13"/>
        <v>0.08631319358816276</v>
      </c>
      <c r="T34" s="13">
        <f t="shared" si="13"/>
        <v>0.10186199342825848</v>
      </c>
      <c r="U34" s="13">
        <f t="shared" si="13"/>
        <v>0.05898876404494382</v>
      </c>
      <c r="V34" s="13">
        <f t="shared" si="13"/>
        <v>0.08323563892145369</v>
      </c>
      <c r="W34" s="13">
        <f t="shared" si="13"/>
        <v>0.1094224924012158</v>
      </c>
      <c r="X34" s="13">
        <f t="shared" si="13"/>
        <v>0.08472012102874432</v>
      </c>
      <c r="Y34" s="13">
        <f t="shared" si="13"/>
        <v>0.074</v>
      </c>
      <c r="Z34" s="13">
        <f t="shared" si="13"/>
        <v>0.10441426146010187</v>
      </c>
      <c r="AA34" s="13">
        <f t="shared" si="13"/>
        <v>0.07863501483679525</v>
      </c>
      <c r="AB34" s="13">
        <f t="shared" si="13"/>
        <v>0.11307420494699646</v>
      </c>
      <c r="AC34" s="13">
        <f t="shared" si="13"/>
        <v>0.08690330477356181</v>
      </c>
      <c r="AD34" s="142">
        <f t="shared" si="13"/>
        <v>0.0166073546856465</v>
      </c>
      <c r="AE34" s="13">
        <f t="shared" si="13"/>
        <v>0.05434782608695652</v>
      </c>
      <c r="AF34" s="13">
        <f t="shared" si="13"/>
        <v>0.09104938271604938</v>
      </c>
      <c r="AG34" s="13">
        <f t="shared" si="13"/>
        <v>0.05672609400324149</v>
      </c>
      <c r="AH34" s="13">
        <f t="shared" si="13"/>
        <v>0.08280254777070063</v>
      </c>
      <c r="AI34" s="13">
        <f t="shared" si="13"/>
        <v>0.07835051546391752</v>
      </c>
      <c r="AJ34" s="13">
        <f t="shared" si="13"/>
        <v>0.08130081300813008</v>
      </c>
      <c r="AK34" s="13">
        <f t="shared" si="13"/>
        <v>0.08602150537634409</v>
      </c>
      <c r="AL34" s="13">
        <f t="shared" si="13"/>
        <v>0.05076741440377804</v>
      </c>
      <c r="AM34" s="13">
        <f t="shared" si="13"/>
        <v>0.1128500823723229</v>
      </c>
      <c r="AN34" s="13">
        <f t="shared" si="13"/>
        <v>0.08401639344262295</v>
      </c>
      <c r="AO34" s="13">
        <f t="shared" si="13"/>
        <v>0.09491525423728814</v>
      </c>
      <c r="AP34" s="13">
        <f t="shared" si="13"/>
        <v>0.0539568345323741</v>
      </c>
      <c r="AQ34" s="13">
        <f t="shared" si="13"/>
        <v>0.08881578947368421</v>
      </c>
      <c r="AR34" s="13">
        <f t="shared" si="13"/>
        <v>0.06923076923076923</v>
      </c>
      <c r="AS34" s="13">
        <f t="shared" si="13"/>
        <v>0.07142857142857142</v>
      </c>
      <c r="AT34" s="13">
        <f t="shared" si="13"/>
        <v>0.08424823760545476</v>
      </c>
      <c r="AU34" s="11" t="s">
        <v>27</v>
      </c>
      <c r="AV34" s="13">
        <f t="shared" si="13"/>
        <v>0.1166432331189629</v>
      </c>
      <c r="AW34" s="70"/>
    </row>
    <row r="35" spans="1:52" ht="15">
      <c r="A35" s="8">
        <v>20</v>
      </c>
      <c r="B35" s="58" t="s">
        <v>186</v>
      </c>
      <c r="C35" s="8">
        <v>3</v>
      </c>
      <c r="D35" s="8">
        <v>1</v>
      </c>
      <c r="E35" s="8">
        <v>21</v>
      </c>
      <c r="F35" s="8">
        <v>18</v>
      </c>
      <c r="G35" s="8">
        <v>28</v>
      </c>
      <c r="H35" s="8">
        <v>34</v>
      </c>
      <c r="I35" s="8">
        <v>33</v>
      </c>
      <c r="J35" s="8">
        <v>11</v>
      </c>
      <c r="K35" s="8">
        <v>51</v>
      </c>
      <c r="L35" s="8">
        <v>6</v>
      </c>
      <c r="M35" s="8">
        <v>54</v>
      </c>
      <c r="N35" s="8">
        <v>43</v>
      </c>
      <c r="O35" s="8">
        <v>47</v>
      </c>
      <c r="P35" s="8">
        <v>56</v>
      </c>
      <c r="Q35" s="8">
        <v>41</v>
      </c>
      <c r="R35" s="8">
        <v>19</v>
      </c>
      <c r="S35" s="8">
        <v>58</v>
      </c>
      <c r="T35" s="8">
        <v>37</v>
      </c>
      <c r="U35" s="8">
        <v>22</v>
      </c>
      <c r="V35" s="8">
        <v>57</v>
      </c>
      <c r="W35" s="8">
        <v>45</v>
      </c>
      <c r="X35" s="8">
        <v>47</v>
      </c>
      <c r="Y35" s="8">
        <v>16</v>
      </c>
      <c r="Z35" s="8">
        <v>56</v>
      </c>
      <c r="AA35" s="8">
        <v>31</v>
      </c>
      <c r="AB35" s="8">
        <v>28</v>
      </c>
      <c r="AC35" s="8">
        <v>50</v>
      </c>
      <c r="AD35" s="8">
        <v>17</v>
      </c>
      <c r="AE35" s="8">
        <v>36</v>
      </c>
      <c r="AF35" s="8">
        <v>47</v>
      </c>
      <c r="AG35" s="8">
        <v>27</v>
      </c>
      <c r="AH35" s="8">
        <v>27</v>
      </c>
      <c r="AI35" s="8">
        <v>41</v>
      </c>
      <c r="AJ35" s="8">
        <v>54</v>
      </c>
      <c r="AK35" s="8">
        <v>15</v>
      </c>
      <c r="AL35" s="8">
        <v>36</v>
      </c>
      <c r="AM35" s="8">
        <v>62</v>
      </c>
      <c r="AN35" s="8">
        <v>15</v>
      </c>
      <c r="AO35" s="8">
        <v>8</v>
      </c>
      <c r="AP35" s="8">
        <v>12</v>
      </c>
      <c r="AQ35" s="8">
        <v>16</v>
      </c>
      <c r="AR35" s="8">
        <v>39</v>
      </c>
      <c r="AS35" s="8">
        <v>14</v>
      </c>
      <c r="AT35" s="8">
        <f>SUM(C35:AS35)</f>
        <v>1379</v>
      </c>
      <c r="AU35" s="58" t="s">
        <v>186</v>
      </c>
      <c r="AV35" s="49">
        <v>13585</v>
      </c>
      <c r="AW35" s="67"/>
      <c r="AX35" s="41"/>
      <c r="AY35" s="7"/>
      <c r="AZ35" s="7"/>
    </row>
    <row r="36" spans="1:49" ht="15">
      <c r="A36" s="8" t="s">
        <v>2</v>
      </c>
      <c r="B36" s="11" t="s">
        <v>27</v>
      </c>
      <c r="C36" s="13">
        <f aca="true" t="shared" si="14" ref="C36:AV36">C35/C24</f>
        <v>0.022900763358778626</v>
      </c>
      <c r="D36" s="13">
        <f t="shared" si="14"/>
        <v>0.0196078431372549</v>
      </c>
      <c r="E36" s="13">
        <f t="shared" si="14"/>
        <v>0.05483028720626632</v>
      </c>
      <c r="F36" s="13">
        <f t="shared" si="14"/>
        <v>0.047244094488188976</v>
      </c>
      <c r="G36" s="13">
        <f t="shared" si="14"/>
        <v>0.04835924006908463</v>
      </c>
      <c r="H36" s="13">
        <f t="shared" si="14"/>
        <v>0.052795031055900624</v>
      </c>
      <c r="I36" s="13">
        <f t="shared" si="14"/>
        <v>0.06496062992125984</v>
      </c>
      <c r="J36" s="13">
        <f t="shared" si="14"/>
        <v>0.03481012658227848</v>
      </c>
      <c r="K36" s="13">
        <f t="shared" si="14"/>
        <v>0.06439393939393939</v>
      </c>
      <c r="L36" s="13">
        <f t="shared" si="14"/>
        <v>0.07894736842105263</v>
      </c>
      <c r="M36" s="13">
        <f t="shared" si="14"/>
        <v>0.05660377358490566</v>
      </c>
      <c r="N36" s="13">
        <f t="shared" si="14"/>
        <v>0.06398809523809523</v>
      </c>
      <c r="O36" s="13">
        <f t="shared" si="14"/>
        <v>0.055952380952380955</v>
      </c>
      <c r="P36" s="13">
        <f t="shared" si="14"/>
        <v>0.06595995288574794</v>
      </c>
      <c r="Q36" s="13">
        <f t="shared" si="14"/>
        <v>0.07414104882459313</v>
      </c>
      <c r="R36" s="13">
        <f t="shared" si="14"/>
        <v>0.028700906344410877</v>
      </c>
      <c r="S36" s="13">
        <f t="shared" si="14"/>
        <v>0.07151664611590629</v>
      </c>
      <c r="T36" s="13">
        <f t="shared" si="14"/>
        <v>0.040525739320920046</v>
      </c>
      <c r="U36" s="13">
        <f t="shared" si="14"/>
        <v>0.06179775280898876</v>
      </c>
      <c r="V36" s="13">
        <f t="shared" si="14"/>
        <v>0.0668229777256741</v>
      </c>
      <c r="W36" s="13">
        <f t="shared" si="14"/>
        <v>0.06838905775075987</v>
      </c>
      <c r="X36" s="13">
        <f t="shared" si="14"/>
        <v>0.07110438729198185</v>
      </c>
      <c r="Y36" s="13">
        <f t="shared" si="14"/>
        <v>0.032</v>
      </c>
      <c r="Z36" s="13">
        <f t="shared" si="14"/>
        <v>0.04753820033955857</v>
      </c>
      <c r="AA36" s="13">
        <f t="shared" si="14"/>
        <v>0.04599406528189911</v>
      </c>
      <c r="AB36" s="13">
        <f t="shared" si="14"/>
        <v>0.04946996466431095</v>
      </c>
      <c r="AC36" s="13">
        <f t="shared" si="14"/>
        <v>0.06119951040391677</v>
      </c>
      <c r="AD36" s="13">
        <f t="shared" si="14"/>
        <v>0.020166073546856466</v>
      </c>
      <c r="AE36" s="13">
        <f t="shared" si="14"/>
        <v>0.043478260869565216</v>
      </c>
      <c r="AF36" s="13">
        <f t="shared" si="14"/>
        <v>0.07253086419753087</v>
      </c>
      <c r="AG36" s="13">
        <f t="shared" si="14"/>
        <v>0.04376012965964344</v>
      </c>
      <c r="AH36" s="13">
        <f t="shared" si="14"/>
        <v>0.08598726114649681</v>
      </c>
      <c r="AI36" s="13">
        <f t="shared" si="14"/>
        <v>0.042268041237113405</v>
      </c>
      <c r="AJ36" s="13">
        <f t="shared" si="14"/>
        <v>0.0627177700348432</v>
      </c>
      <c r="AK36" s="13">
        <f t="shared" si="14"/>
        <v>0.08064516129032258</v>
      </c>
      <c r="AL36" s="13">
        <f t="shared" si="14"/>
        <v>0.04250295159386069</v>
      </c>
      <c r="AM36" s="13">
        <f t="shared" si="14"/>
        <v>0.051070840197693576</v>
      </c>
      <c r="AN36" s="13">
        <f t="shared" si="14"/>
        <v>0.030737704918032786</v>
      </c>
      <c r="AO36" s="13">
        <f t="shared" si="14"/>
        <v>0.02711864406779661</v>
      </c>
      <c r="AP36" s="13">
        <f t="shared" si="14"/>
        <v>0.04316546762589928</v>
      </c>
      <c r="AQ36" s="13">
        <f t="shared" si="14"/>
        <v>0.05263157894736842</v>
      </c>
      <c r="AR36" s="13">
        <f t="shared" si="14"/>
        <v>0.06</v>
      </c>
      <c r="AS36" s="13">
        <f t="shared" si="14"/>
        <v>0.058823529411764705</v>
      </c>
      <c r="AT36" s="13">
        <f t="shared" si="14"/>
        <v>0.05312223121075542</v>
      </c>
      <c r="AU36" s="11" t="s">
        <v>27</v>
      </c>
      <c r="AV36" s="13">
        <f t="shared" si="14"/>
        <v>0.06895554055357316</v>
      </c>
      <c r="AW36" s="70"/>
    </row>
    <row r="37" spans="1:49" ht="15">
      <c r="A37" s="8">
        <v>21</v>
      </c>
      <c r="B37" s="58" t="s">
        <v>183</v>
      </c>
      <c r="C37" s="8">
        <v>3</v>
      </c>
      <c r="D37" s="8">
        <v>1</v>
      </c>
      <c r="E37" s="8">
        <v>8</v>
      </c>
      <c r="F37" s="8">
        <v>7</v>
      </c>
      <c r="G37" s="8">
        <v>7</v>
      </c>
      <c r="H37" s="8">
        <v>13</v>
      </c>
      <c r="I37" s="8">
        <v>8</v>
      </c>
      <c r="J37" s="8">
        <v>5</v>
      </c>
      <c r="K37" s="8">
        <v>11</v>
      </c>
      <c r="L37" s="8">
        <v>0</v>
      </c>
      <c r="M37" s="8">
        <v>12</v>
      </c>
      <c r="N37" s="8">
        <v>7</v>
      </c>
      <c r="O37" s="8">
        <v>12</v>
      </c>
      <c r="P37" s="8">
        <v>8</v>
      </c>
      <c r="Q37" s="8">
        <v>27</v>
      </c>
      <c r="R37" s="8">
        <v>8</v>
      </c>
      <c r="S37" s="8">
        <v>8</v>
      </c>
      <c r="T37" s="8">
        <v>12</v>
      </c>
      <c r="U37" s="8">
        <v>5</v>
      </c>
      <c r="V37" s="8">
        <v>8</v>
      </c>
      <c r="W37" s="8">
        <v>13</v>
      </c>
      <c r="X37" s="8">
        <v>7</v>
      </c>
      <c r="Y37" s="8">
        <v>3</v>
      </c>
      <c r="Z37" s="8">
        <v>18</v>
      </c>
      <c r="AA37" s="8">
        <v>14</v>
      </c>
      <c r="AB37" s="8">
        <v>6</v>
      </c>
      <c r="AC37" s="8">
        <v>4</v>
      </c>
      <c r="AD37" s="8">
        <v>3</v>
      </c>
      <c r="AE37" s="8">
        <v>9</v>
      </c>
      <c r="AF37" s="8">
        <v>11</v>
      </c>
      <c r="AG37" s="8">
        <v>2</v>
      </c>
      <c r="AH37" s="8">
        <v>4</v>
      </c>
      <c r="AI37" s="8">
        <v>10</v>
      </c>
      <c r="AJ37" s="8">
        <v>20</v>
      </c>
      <c r="AK37" s="8">
        <v>1</v>
      </c>
      <c r="AL37" s="8">
        <v>4</v>
      </c>
      <c r="AM37" s="8">
        <v>28</v>
      </c>
      <c r="AN37" s="8">
        <v>8</v>
      </c>
      <c r="AO37" s="8">
        <v>3</v>
      </c>
      <c r="AP37" s="8">
        <v>1</v>
      </c>
      <c r="AQ37" s="8">
        <v>6</v>
      </c>
      <c r="AR37" s="8">
        <v>16</v>
      </c>
      <c r="AS37" s="8">
        <v>2</v>
      </c>
      <c r="AT37" s="8">
        <f>SUM(C37:AS37)</f>
        <v>363</v>
      </c>
      <c r="AU37" s="58" t="s">
        <v>183</v>
      </c>
      <c r="AV37" s="49">
        <v>3942</v>
      </c>
      <c r="AW37" s="67"/>
    </row>
    <row r="38" spans="1:52" ht="15">
      <c r="A38" s="8" t="s">
        <v>2</v>
      </c>
      <c r="B38" s="11" t="s">
        <v>27</v>
      </c>
      <c r="C38" s="13">
        <f aca="true" t="shared" si="15" ref="C38:AV38">C37/C24</f>
        <v>0.022900763358778626</v>
      </c>
      <c r="D38" s="13">
        <f t="shared" si="15"/>
        <v>0.0196078431372549</v>
      </c>
      <c r="E38" s="13">
        <f t="shared" si="15"/>
        <v>0.020887728459530026</v>
      </c>
      <c r="F38" s="13">
        <f t="shared" si="15"/>
        <v>0.01837270341207349</v>
      </c>
      <c r="G38" s="13">
        <f t="shared" si="15"/>
        <v>0.012089810017271158</v>
      </c>
      <c r="H38" s="13">
        <f t="shared" si="15"/>
        <v>0.020186335403726708</v>
      </c>
      <c r="I38" s="13">
        <f t="shared" si="15"/>
        <v>0.015748031496062992</v>
      </c>
      <c r="J38" s="13">
        <f t="shared" si="15"/>
        <v>0.015822784810126583</v>
      </c>
      <c r="K38" s="13">
        <f t="shared" si="15"/>
        <v>0.013888888888888888</v>
      </c>
      <c r="L38" s="13">
        <f t="shared" si="15"/>
        <v>0</v>
      </c>
      <c r="M38" s="13">
        <f t="shared" si="15"/>
        <v>0.012578616352201259</v>
      </c>
      <c r="N38" s="13">
        <f t="shared" si="15"/>
        <v>0.010416666666666666</v>
      </c>
      <c r="O38" s="13">
        <f t="shared" si="15"/>
        <v>0.014285714285714285</v>
      </c>
      <c r="P38" s="13">
        <f t="shared" si="15"/>
        <v>0.009422850412249705</v>
      </c>
      <c r="Q38" s="13">
        <f t="shared" si="15"/>
        <v>0.048824593128390596</v>
      </c>
      <c r="R38" s="13">
        <f t="shared" si="15"/>
        <v>0.012084592145015106</v>
      </c>
      <c r="S38" s="13">
        <f t="shared" si="15"/>
        <v>0.009864364981504316</v>
      </c>
      <c r="T38" s="13">
        <f t="shared" si="15"/>
        <v>0.013143483023001095</v>
      </c>
      <c r="U38" s="13">
        <f t="shared" si="15"/>
        <v>0.014044943820224719</v>
      </c>
      <c r="V38" s="13">
        <f t="shared" si="15"/>
        <v>0.009378663540445486</v>
      </c>
      <c r="W38" s="13">
        <f t="shared" si="15"/>
        <v>0.019756838905775075</v>
      </c>
      <c r="X38" s="13">
        <f t="shared" si="15"/>
        <v>0.01059001512859304</v>
      </c>
      <c r="Y38" s="13">
        <f t="shared" si="15"/>
        <v>0.006</v>
      </c>
      <c r="Z38" s="13">
        <f t="shared" si="15"/>
        <v>0.015280135823429542</v>
      </c>
      <c r="AA38" s="13">
        <f t="shared" si="15"/>
        <v>0.020771513353115726</v>
      </c>
      <c r="AB38" s="13">
        <f t="shared" si="15"/>
        <v>0.01060070671378092</v>
      </c>
      <c r="AC38" s="13">
        <f t="shared" si="15"/>
        <v>0.004895960832313341</v>
      </c>
      <c r="AD38" s="13">
        <f t="shared" si="15"/>
        <v>0.0035587188612099642</v>
      </c>
      <c r="AE38" s="13">
        <f t="shared" si="15"/>
        <v>0.010869565217391304</v>
      </c>
      <c r="AF38" s="13">
        <f t="shared" si="15"/>
        <v>0.016975308641975308</v>
      </c>
      <c r="AG38" s="13">
        <f t="shared" si="15"/>
        <v>0.0032414910858995136</v>
      </c>
      <c r="AH38" s="13">
        <f t="shared" si="15"/>
        <v>0.012738853503184714</v>
      </c>
      <c r="AI38" s="13">
        <f t="shared" si="15"/>
        <v>0.010309278350515464</v>
      </c>
      <c r="AJ38" s="13">
        <f t="shared" si="15"/>
        <v>0.023228803716608595</v>
      </c>
      <c r="AK38" s="13">
        <f t="shared" si="15"/>
        <v>0.005376344086021506</v>
      </c>
      <c r="AL38" s="13">
        <f t="shared" si="15"/>
        <v>0.004722550177095631</v>
      </c>
      <c r="AM38" s="13">
        <f t="shared" si="15"/>
        <v>0.023064250411861616</v>
      </c>
      <c r="AN38" s="13">
        <f t="shared" si="15"/>
        <v>0.01639344262295082</v>
      </c>
      <c r="AO38" s="13">
        <f t="shared" si="15"/>
        <v>0.010169491525423728</v>
      </c>
      <c r="AP38" s="13">
        <f t="shared" si="15"/>
        <v>0.0035971223021582736</v>
      </c>
      <c r="AQ38" s="13">
        <f t="shared" si="15"/>
        <v>0.019736842105263157</v>
      </c>
      <c r="AR38" s="13">
        <f t="shared" si="15"/>
        <v>0.024615384615384615</v>
      </c>
      <c r="AS38" s="13">
        <f t="shared" si="15"/>
        <v>0.008403361344537815</v>
      </c>
      <c r="AT38" s="13">
        <f t="shared" si="15"/>
        <v>0.013983589506529528</v>
      </c>
      <c r="AU38" s="11" t="s">
        <v>27</v>
      </c>
      <c r="AV38" s="13">
        <f t="shared" si="15"/>
        <v>0.020009035028500946</v>
      </c>
      <c r="AW38" s="70"/>
      <c r="AY38" s="7"/>
      <c r="AZ38" s="7"/>
    </row>
    <row r="39" spans="1:52" ht="15">
      <c r="A39" s="8">
        <v>22</v>
      </c>
      <c r="B39" s="58" t="s">
        <v>185</v>
      </c>
      <c r="C39" s="8">
        <v>2</v>
      </c>
      <c r="D39" s="8">
        <v>0</v>
      </c>
      <c r="E39" s="8">
        <v>8</v>
      </c>
      <c r="F39" s="8">
        <v>7</v>
      </c>
      <c r="G39" s="8">
        <v>8</v>
      </c>
      <c r="H39" s="8">
        <v>11</v>
      </c>
      <c r="I39" s="8">
        <v>4</v>
      </c>
      <c r="J39" s="8">
        <v>4</v>
      </c>
      <c r="K39" s="8">
        <v>16</v>
      </c>
      <c r="L39" s="8">
        <v>1</v>
      </c>
      <c r="M39" s="8">
        <v>10</v>
      </c>
      <c r="N39" s="8">
        <v>7</v>
      </c>
      <c r="O39" s="8">
        <v>13</v>
      </c>
      <c r="P39" s="8">
        <v>9</v>
      </c>
      <c r="Q39" s="8">
        <v>7</v>
      </c>
      <c r="R39" s="8">
        <v>6</v>
      </c>
      <c r="S39" s="8">
        <v>10</v>
      </c>
      <c r="T39" s="8">
        <v>6</v>
      </c>
      <c r="U39" s="8">
        <v>2</v>
      </c>
      <c r="V39" s="8">
        <v>9</v>
      </c>
      <c r="W39" s="8">
        <v>10</v>
      </c>
      <c r="X39" s="8">
        <v>7</v>
      </c>
      <c r="Y39" s="8">
        <v>4</v>
      </c>
      <c r="Z39" s="8">
        <v>13</v>
      </c>
      <c r="AA39" s="8">
        <v>13</v>
      </c>
      <c r="AB39" s="8">
        <v>6</v>
      </c>
      <c r="AC39" s="8">
        <v>10</v>
      </c>
      <c r="AD39" s="8">
        <v>3</v>
      </c>
      <c r="AE39" s="8">
        <v>7</v>
      </c>
      <c r="AF39" s="8">
        <v>12</v>
      </c>
      <c r="AG39" s="8">
        <v>8</v>
      </c>
      <c r="AH39" s="8">
        <v>6</v>
      </c>
      <c r="AI39" s="8">
        <v>9</v>
      </c>
      <c r="AJ39" s="8">
        <v>19</v>
      </c>
      <c r="AK39" s="8">
        <v>4</v>
      </c>
      <c r="AL39" s="8">
        <v>7</v>
      </c>
      <c r="AM39" s="8">
        <v>26</v>
      </c>
      <c r="AN39" s="8">
        <v>6</v>
      </c>
      <c r="AO39" s="8">
        <v>5</v>
      </c>
      <c r="AP39" s="8">
        <v>1</v>
      </c>
      <c r="AQ39" s="8">
        <v>1</v>
      </c>
      <c r="AR39" s="8">
        <v>10</v>
      </c>
      <c r="AS39" s="8">
        <v>7</v>
      </c>
      <c r="AT39" s="8">
        <f>SUM(C39:AS39)</f>
        <v>334</v>
      </c>
      <c r="AU39" s="58" t="s">
        <v>185</v>
      </c>
      <c r="AV39" s="49">
        <v>2915</v>
      </c>
      <c r="AW39" s="67"/>
      <c r="AX39" s="29"/>
      <c r="AY39" s="7"/>
      <c r="AZ39" s="7"/>
    </row>
    <row r="40" spans="1:52" ht="15">
      <c r="A40" s="8" t="s">
        <v>2</v>
      </c>
      <c r="B40" s="11" t="s">
        <v>27</v>
      </c>
      <c r="C40" s="13">
        <f aca="true" t="shared" si="16" ref="C40:AV40">C39/C24</f>
        <v>0.015267175572519083</v>
      </c>
      <c r="D40" s="13">
        <f t="shared" si="16"/>
        <v>0</v>
      </c>
      <c r="E40" s="13">
        <f t="shared" si="16"/>
        <v>0.020887728459530026</v>
      </c>
      <c r="F40" s="13">
        <f t="shared" si="16"/>
        <v>0.01837270341207349</v>
      </c>
      <c r="G40" s="13">
        <f t="shared" si="16"/>
        <v>0.013816925734024179</v>
      </c>
      <c r="H40" s="13">
        <f t="shared" si="16"/>
        <v>0.017080745341614908</v>
      </c>
      <c r="I40" s="13">
        <f t="shared" si="16"/>
        <v>0.007874015748031496</v>
      </c>
      <c r="J40" s="13">
        <f t="shared" si="16"/>
        <v>0.012658227848101266</v>
      </c>
      <c r="K40" s="13">
        <f t="shared" si="16"/>
        <v>0.020202020202020204</v>
      </c>
      <c r="L40" s="13">
        <f t="shared" si="16"/>
        <v>0.013157894736842105</v>
      </c>
      <c r="M40" s="13">
        <f t="shared" si="16"/>
        <v>0.010482180293501049</v>
      </c>
      <c r="N40" s="13">
        <f t="shared" si="16"/>
        <v>0.010416666666666666</v>
      </c>
      <c r="O40" s="13">
        <f t="shared" si="16"/>
        <v>0.015476190476190477</v>
      </c>
      <c r="P40" s="13">
        <f t="shared" si="16"/>
        <v>0.01060070671378092</v>
      </c>
      <c r="Q40" s="13">
        <f t="shared" si="16"/>
        <v>0.012658227848101266</v>
      </c>
      <c r="R40" s="13">
        <f t="shared" si="16"/>
        <v>0.00906344410876133</v>
      </c>
      <c r="S40" s="13">
        <f t="shared" si="16"/>
        <v>0.012330456226880395</v>
      </c>
      <c r="T40" s="13">
        <f t="shared" si="16"/>
        <v>0.0065717415115005475</v>
      </c>
      <c r="U40" s="13">
        <f t="shared" si="16"/>
        <v>0.0056179775280898875</v>
      </c>
      <c r="V40" s="13">
        <f t="shared" si="16"/>
        <v>0.010550996483001172</v>
      </c>
      <c r="W40" s="13">
        <f t="shared" si="16"/>
        <v>0.015197568389057751</v>
      </c>
      <c r="X40" s="13">
        <f t="shared" si="16"/>
        <v>0.01059001512859304</v>
      </c>
      <c r="Y40" s="13">
        <f t="shared" si="16"/>
        <v>0.008</v>
      </c>
      <c r="Z40" s="13">
        <f t="shared" si="16"/>
        <v>0.011035653650254669</v>
      </c>
      <c r="AA40" s="13">
        <f t="shared" si="16"/>
        <v>0.019287833827893175</v>
      </c>
      <c r="AB40" s="13">
        <f t="shared" si="16"/>
        <v>0.01060070671378092</v>
      </c>
      <c r="AC40" s="13">
        <f t="shared" si="16"/>
        <v>0.012239902080783354</v>
      </c>
      <c r="AD40" s="13">
        <f t="shared" si="16"/>
        <v>0.0035587188612099642</v>
      </c>
      <c r="AE40" s="13">
        <f t="shared" si="16"/>
        <v>0.008454106280193236</v>
      </c>
      <c r="AF40" s="13">
        <f t="shared" si="16"/>
        <v>0.018518518518518517</v>
      </c>
      <c r="AG40" s="13">
        <f t="shared" si="16"/>
        <v>0.012965964343598054</v>
      </c>
      <c r="AH40" s="13">
        <f t="shared" si="16"/>
        <v>0.01910828025477707</v>
      </c>
      <c r="AI40" s="13">
        <f t="shared" si="16"/>
        <v>0.009278350515463918</v>
      </c>
      <c r="AJ40" s="13">
        <f t="shared" si="16"/>
        <v>0.022067363530778164</v>
      </c>
      <c r="AK40" s="13">
        <f t="shared" si="16"/>
        <v>0.021505376344086023</v>
      </c>
      <c r="AL40" s="13">
        <f t="shared" si="16"/>
        <v>0.008264462809917356</v>
      </c>
      <c r="AM40" s="13">
        <f t="shared" si="16"/>
        <v>0.0214168039538715</v>
      </c>
      <c r="AN40" s="13">
        <f t="shared" si="16"/>
        <v>0.012295081967213115</v>
      </c>
      <c r="AO40" s="13">
        <f t="shared" si="16"/>
        <v>0.01694915254237288</v>
      </c>
      <c r="AP40" s="13">
        <f t="shared" si="16"/>
        <v>0.0035971223021582736</v>
      </c>
      <c r="AQ40" s="13">
        <f t="shared" si="16"/>
        <v>0.003289473684210526</v>
      </c>
      <c r="AR40" s="13">
        <f t="shared" si="16"/>
        <v>0.015384615384615385</v>
      </c>
      <c r="AS40" s="13">
        <f t="shared" si="16"/>
        <v>0.029411764705882353</v>
      </c>
      <c r="AT40" s="13">
        <f t="shared" si="16"/>
        <v>0.012866443237412843</v>
      </c>
      <c r="AU40" s="11" t="s">
        <v>27</v>
      </c>
      <c r="AV40" s="13">
        <f t="shared" si="16"/>
        <v>0.014796128134977235</v>
      </c>
      <c r="AW40" s="70"/>
      <c r="AY40" s="7"/>
      <c r="AZ40" s="7"/>
    </row>
    <row r="41" spans="1:52" ht="15">
      <c r="A41" s="8">
        <v>23</v>
      </c>
      <c r="B41" s="58" t="s">
        <v>182</v>
      </c>
      <c r="C41" s="8">
        <v>20</v>
      </c>
      <c r="D41" s="8">
        <v>1</v>
      </c>
      <c r="E41" s="8">
        <v>22</v>
      </c>
      <c r="F41" s="8">
        <v>20</v>
      </c>
      <c r="G41" s="8">
        <v>42</v>
      </c>
      <c r="H41" s="8">
        <v>57</v>
      </c>
      <c r="I41" s="8">
        <v>30</v>
      </c>
      <c r="J41" s="8">
        <v>15</v>
      </c>
      <c r="K41" s="8">
        <v>54</v>
      </c>
      <c r="L41" s="8">
        <v>5</v>
      </c>
      <c r="M41" s="8">
        <v>54</v>
      </c>
      <c r="N41" s="8">
        <v>36</v>
      </c>
      <c r="O41" s="8">
        <v>65</v>
      </c>
      <c r="P41" s="8">
        <v>70</v>
      </c>
      <c r="Q41" s="8">
        <v>50</v>
      </c>
      <c r="R41" s="8">
        <v>16</v>
      </c>
      <c r="S41" s="8">
        <v>75</v>
      </c>
      <c r="T41" s="8">
        <v>77</v>
      </c>
      <c r="U41" s="8">
        <v>24</v>
      </c>
      <c r="V41" s="8">
        <v>70</v>
      </c>
      <c r="W41" s="8">
        <v>60</v>
      </c>
      <c r="X41" s="8">
        <v>63</v>
      </c>
      <c r="Y41" s="8">
        <v>24</v>
      </c>
      <c r="Z41" s="8">
        <v>78</v>
      </c>
      <c r="AA41" s="8">
        <v>51</v>
      </c>
      <c r="AB41" s="8">
        <v>25</v>
      </c>
      <c r="AC41" s="8">
        <v>59</v>
      </c>
      <c r="AD41" s="8">
        <v>22</v>
      </c>
      <c r="AE41" s="8">
        <v>55</v>
      </c>
      <c r="AF41" s="8">
        <v>71</v>
      </c>
      <c r="AG41" s="8">
        <v>27</v>
      </c>
      <c r="AH41" s="8">
        <v>34</v>
      </c>
      <c r="AI41" s="8">
        <v>50</v>
      </c>
      <c r="AJ41" s="8">
        <v>56</v>
      </c>
      <c r="AK41" s="8">
        <v>13</v>
      </c>
      <c r="AL41" s="8">
        <v>52</v>
      </c>
      <c r="AM41" s="8">
        <v>140</v>
      </c>
      <c r="AN41" s="8">
        <v>39</v>
      </c>
      <c r="AO41" s="8">
        <v>34</v>
      </c>
      <c r="AP41" s="8">
        <v>21</v>
      </c>
      <c r="AQ41" s="8">
        <v>38</v>
      </c>
      <c r="AR41" s="8">
        <v>50</v>
      </c>
      <c r="AS41" s="8">
        <v>24</v>
      </c>
      <c r="AT41" s="8">
        <f>SUM(C41:AS41)</f>
        <v>1889</v>
      </c>
      <c r="AU41" s="58" t="s">
        <v>182</v>
      </c>
      <c r="AV41" s="49">
        <v>17280</v>
      </c>
      <c r="AW41" s="67"/>
      <c r="AY41" s="7"/>
      <c r="AZ41" s="7"/>
    </row>
    <row r="42" spans="1:52" ht="15">
      <c r="A42" s="8"/>
      <c r="B42" s="11" t="s">
        <v>27</v>
      </c>
      <c r="C42" s="13">
        <f aca="true" t="shared" si="17" ref="C42:AV42">C41/C24</f>
        <v>0.15267175572519084</v>
      </c>
      <c r="D42" s="13">
        <f t="shared" si="17"/>
        <v>0.0196078431372549</v>
      </c>
      <c r="E42" s="13">
        <f t="shared" si="17"/>
        <v>0.057441253263707574</v>
      </c>
      <c r="F42" s="13">
        <f t="shared" si="17"/>
        <v>0.05249343832020997</v>
      </c>
      <c r="G42" s="13">
        <f t="shared" si="17"/>
        <v>0.07253886010362694</v>
      </c>
      <c r="H42" s="13">
        <f t="shared" si="17"/>
        <v>0.08850931677018634</v>
      </c>
      <c r="I42" s="13">
        <f t="shared" si="17"/>
        <v>0.05905511811023622</v>
      </c>
      <c r="J42" s="13">
        <f t="shared" si="17"/>
        <v>0.04746835443037975</v>
      </c>
      <c r="K42" s="13">
        <f t="shared" si="17"/>
        <v>0.06818181818181818</v>
      </c>
      <c r="L42" s="13">
        <f t="shared" si="17"/>
        <v>0.06578947368421052</v>
      </c>
      <c r="M42" s="13">
        <f t="shared" si="17"/>
        <v>0.05660377358490566</v>
      </c>
      <c r="N42" s="13">
        <f t="shared" si="17"/>
        <v>0.05357142857142857</v>
      </c>
      <c r="O42" s="13">
        <f t="shared" si="17"/>
        <v>0.07738095238095238</v>
      </c>
      <c r="P42" s="13">
        <f t="shared" si="17"/>
        <v>0.08244994110718493</v>
      </c>
      <c r="Q42" s="13">
        <f t="shared" si="17"/>
        <v>0.09041591320072333</v>
      </c>
      <c r="R42" s="142">
        <f t="shared" si="17"/>
        <v>0.02416918429003021</v>
      </c>
      <c r="S42" s="13">
        <f t="shared" si="17"/>
        <v>0.09247842170160296</v>
      </c>
      <c r="T42" s="13">
        <f t="shared" si="17"/>
        <v>0.08433734939759036</v>
      </c>
      <c r="U42" s="13">
        <f t="shared" si="17"/>
        <v>0.06741573033707865</v>
      </c>
      <c r="V42" s="13">
        <f t="shared" si="17"/>
        <v>0.08206330597889801</v>
      </c>
      <c r="W42" s="13">
        <f t="shared" si="17"/>
        <v>0.0911854103343465</v>
      </c>
      <c r="X42" s="13">
        <f t="shared" si="17"/>
        <v>0.09531013615733737</v>
      </c>
      <c r="Y42" s="13">
        <f t="shared" si="17"/>
        <v>0.048</v>
      </c>
      <c r="Z42" s="13">
        <f t="shared" si="17"/>
        <v>0.06621392190152801</v>
      </c>
      <c r="AA42" s="13">
        <f t="shared" si="17"/>
        <v>0.07566765578635015</v>
      </c>
      <c r="AB42" s="13">
        <f t="shared" si="17"/>
        <v>0.044169611307420496</v>
      </c>
      <c r="AC42" s="13">
        <f t="shared" si="17"/>
        <v>0.07221542227662178</v>
      </c>
      <c r="AD42" s="142">
        <f t="shared" si="17"/>
        <v>0.02609727164887307</v>
      </c>
      <c r="AE42" s="13">
        <f t="shared" si="17"/>
        <v>0.06642512077294686</v>
      </c>
      <c r="AF42" s="13">
        <f t="shared" si="17"/>
        <v>0.1095679012345679</v>
      </c>
      <c r="AG42" s="13">
        <f t="shared" si="17"/>
        <v>0.04376012965964344</v>
      </c>
      <c r="AH42" s="13">
        <f t="shared" si="17"/>
        <v>0.10828025477707007</v>
      </c>
      <c r="AI42" s="13">
        <f t="shared" si="17"/>
        <v>0.05154639175257732</v>
      </c>
      <c r="AJ42" s="13">
        <f t="shared" si="17"/>
        <v>0.06504065040650407</v>
      </c>
      <c r="AK42" s="13">
        <f t="shared" si="17"/>
        <v>0.06989247311827956</v>
      </c>
      <c r="AL42" s="13">
        <f t="shared" si="17"/>
        <v>0.06139315230224321</v>
      </c>
      <c r="AM42" s="13">
        <f t="shared" si="17"/>
        <v>0.11532125205930807</v>
      </c>
      <c r="AN42" s="13">
        <f t="shared" si="17"/>
        <v>0.07991803278688525</v>
      </c>
      <c r="AO42" s="13">
        <f t="shared" si="17"/>
        <v>0.1152542372881356</v>
      </c>
      <c r="AP42" s="13">
        <f t="shared" si="17"/>
        <v>0.07553956834532374</v>
      </c>
      <c r="AQ42" s="13">
        <f t="shared" si="17"/>
        <v>0.125</v>
      </c>
      <c r="AR42" s="13">
        <f t="shared" si="17"/>
        <v>0.07692307692307693</v>
      </c>
      <c r="AS42" s="13">
        <f t="shared" si="17"/>
        <v>0.10084033613445378</v>
      </c>
      <c r="AT42" s="13">
        <f t="shared" si="17"/>
        <v>0.07276859663315229</v>
      </c>
      <c r="AU42" s="11" t="s">
        <v>27</v>
      </c>
      <c r="AV42" s="13">
        <f t="shared" si="17"/>
        <v>0.08771083848110003</v>
      </c>
      <c r="AW42" s="70"/>
      <c r="AY42" s="7"/>
      <c r="AZ42" s="7"/>
    </row>
    <row r="43" spans="1:52" ht="15">
      <c r="A43" s="8">
        <v>24</v>
      </c>
      <c r="B43" s="58" t="s">
        <v>179</v>
      </c>
      <c r="C43" s="8">
        <v>3</v>
      </c>
      <c r="D43" s="8">
        <v>0</v>
      </c>
      <c r="E43" s="8">
        <v>4</v>
      </c>
      <c r="F43" s="8">
        <v>15</v>
      </c>
      <c r="G43" s="8">
        <v>8</v>
      </c>
      <c r="H43" s="8">
        <v>23</v>
      </c>
      <c r="I43" s="8">
        <v>21</v>
      </c>
      <c r="J43" s="8">
        <v>8</v>
      </c>
      <c r="K43" s="8">
        <v>20</v>
      </c>
      <c r="L43" s="8">
        <v>0</v>
      </c>
      <c r="M43" s="8">
        <v>21</v>
      </c>
      <c r="N43" s="8">
        <v>13</v>
      </c>
      <c r="O43" s="8">
        <v>14</v>
      </c>
      <c r="P43" s="8">
        <v>34</v>
      </c>
      <c r="Q43" s="8">
        <v>7</v>
      </c>
      <c r="R43" s="8">
        <v>6</v>
      </c>
      <c r="S43" s="8">
        <v>14</v>
      </c>
      <c r="T43" s="8">
        <v>11</v>
      </c>
      <c r="U43" s="8">
        <v>5</v>
      </c>
      <c r="V43" s="8">
        <v>12</v>
      </c>
      <c r="W43" s="8">
        <v>8</v>
      </c>
      <c r="X43" s="8">
        <v>22</v>
      </c>
      <c r="Y43" s="8">
        <v>8</v>
      </c>
      <c r="Z43" s="8">
        <v>27</v>
      </c>
      <c r="AA43" s="8">
        <v>9</v>
      </c>
      <c r="AB43" s="8">
        <v>8</v>
      </c>
      <c r="AC43" s="8">
        <v>11</v>
      </c>
      <c r="AD43" s="8">
        <v>8</v>
      </c>
      <c r="AE43" s="8">
        <v>15</v>
      </c>
      <c r="AF43" s="8">
        <v>18</v>
      </c>
      <c r="AG43" s="8">
        <v>12</v>
      </c>
      <c r="AH43" s="8">
        <v>11</v>
      </c>
      <c r="AI43" s="8">
        <v>12</v>
      </c>
      <c r="AJ43" s="8">
        <v>24</v>
      </c>
      <c r="AK43" s="8">
        <v>4</v>
      </c>
      <c r="AL43" s="8">
        <v>14</v>
      </c>
      <c r="AM43" s="8">
        <v>31</v>
      </c>
      <c r="AN43" s="8">
        <v>10</v>
      </c>
      <c r="AO43" s="8">
        <v>9</v>
      </c>
      <c r="AP43" s="8">
        <v>7</v>
      </c>
      <c r="AQ43" s="8">
        <v>11</v>
      </c>
      <c r="AR43" s="8">
        <v>13</v>
      </c>
      <c r="AS43" s="8">
        <v>6</v>
      </c>
      <c r="AT43" s="8">
        <f>SUM(C43:AS43)</f>
        <v>537</v>
      </c>
      <c r="AU43" s="58" t="s">
        <v>179</v>
      </c>
      <c r="AV43" s="49">
        <v>12673</v>
      </c>
      <c r="AW43" s="67"/>
      <c r="AX43" s="41"/>
      <c r="AY43" s="7"/>
      <c r="AZ43" s="7"/>
    </row>
    <row r="44" spans="1:52" ht="15">
      <c r="A44" s="8"/>
      <c r="B44" s="11" t="s">
        <v>27</v>
      </c>
      <c r="C44" s="13">
        <f aca="true" t="shared" si="18" ref="C44:AV44">C43/C24</f>
        <v>0.022900763358778626</v>
      </c>
      <c r="D44" s="13">
        <f t="shared" si="18"/>
        <v>0</v>
      </c>
      <c r="E44" s="13">
        <f t="shared" si="18"/>
        <v>0.010443864229765013</v>
      </c>
      <c r="F44" s="13">
        <f t="shared" si="18"/>
        <v>0.03937007874015748</v>
      </c>
      <c r="G44" s="13">
        <f t="shared" si="18"/>
        <v>0.013816925734024179</v>
      </c>
      <c r="H44" s="13">
        <f t="shared" si="18"/>
        <v>0.03571428571428571</v>
      </c>
      <c r="I44" s="13">
        <f t="shared" si="18"/>
        <v>0.04133858267716536</v>
      </c>
      <c r="J44" s="13">
        <f t="shared" si="18"/>
        <v>0.02531645569620253</v>
      </c>
      <c r="K44" s="13">
        <f t="shared" si="18"/>
        <v>0.025252525252525252</v>
      </c>
      <c r="L44" s="13">
        <f t="shared" si="18"/>
        <v>0</v>
      </c>
      <c r="M44" s="13">
        <f t="shared" si="18"/>
        <v>0.0220125786163522</v>
      </c>
      <c r="N44" s="13">
        <f t="shared" si="18"/>
        <v>0.019345238095238096</v>
      </c>
      <c r="O44" s="13">
        <f t="shared" si="18"/>
        <v>0.016666666666666666</v>
      </c>
      <c r="P44" s="13">
        <f t="shared" si="18"/>
        <v>0.04004711425206125</v>
      </c>
      <c r="Q44" s="13">
        <f t="shared" si="18"/>
        <v>0.012658227848101266</v>
      </c>
      <c r="R44" s="13">
        <f t="shared" si="18"/>
        <v>0.00906344410876133</v>
      </c>
      <c r="S44" s="13">
        <f t="shared" si="18"/>
        <v>0.01726263871763255</v>
      </c>
      <c r="T44" s="13">
        <f t="shared" si="18"/>
        <v>0.012048192771084338</v>
      </c>
      <c r="U44" s="13">
        <f t="shared" si="18"/>
        <v>0.014044943820224719</v>
      </c>
      <c r="V44" s="13">
        <f t="shared" si="18"/>
        <v>0.01406799531066823</v>
      </c>
      <c r="W44" s="13">
        <f t="shared" si="18"/>
        <v>0.0121580547112462</v>
      </c>
      <c r="X44" s="13">
        <f t="shared" si="18"/>
        <v>0.03328290468986384</v>
      </c>
      <c r="Y44" s="13">
        <f t="shared" si="18"/>
        <v>0.016</v>
      </c>
      <c r="Z44" s="13">
        <f t="shared" si="18"/>
        <v>0.022920203735144314</v>
      </c>
      <c r="AA44" s="13">
        <f t="shared" si="18"/>
        <v>0.013353115727002967</v>
      </c>
      <c r="AB44" s="13">
        <f t="shared" si="18"/>
        <v>0.014134275618374558</v>
      </c>
      <c r="AC44" s="13">
        <f t="shared" si="18"/>
        <v>0.01346389228886169</v>
      </c>
      <c r="AD44" s="13">
        <f t="shared" si="18"/>
        <v>0.009489916963226572</v>
      </c>
      <c r="AE44" s="13">
        <f t="shared" si="18"/>
        <v>0.018115942028985508</v>
      </c>
      <c r="AF44" s="13">
        <f t="shared" si="18"/>
        <v>0.027777777777777776</v>
      </c>
      <c r="AG44" s="13">
        <f t="shared" si="18"/>
        <v>0.019448946515397084</v>
      </c>
      <c r="AH44" s="13">
        <f t="shared" si="18"/>
        <v>0.03503184713375796</v>
      </c>
      <c r="AI44" s="13">
        <f t="shared" si="18"/>
        <v>0.012371134020618556</v>
      </c>
      <c r="AJ44" s="13">
        <f t="shared" si="18"/>
        <v>0.027874564459930314</v>
      </c>
      <c r="AK44" s="13">
        <f t="shared" si="18"/>
        <v>0.021505376344086023</v>
      </c>
      <c r="AL44" s="13">
        <f t="shared" si="18"/>
        <v>0.01652892561983471</v>
      </c>
      <c r="AM44" s="13">
        <f t="shared" si="18"/>
        <v>0.025535420098846788</v>
      </c>
      <c r="AN44" s="13">
        <f t="shared" si="18"/>
        <v>0.020491803278688523</v>
      </c>
      <c r="AO44" s="13">
        <f t="shared" si="18"/>
        <v>0.030508474576271188</v>
      </c>
      <c r="AP44" s="13">
        <f t="shared" si="18"/>
        <v>0.025179856115107913</v>
      </c>
      <c r="AQ44" s="13">
        <f t="shared" si="18"/>
        <v>0.03618421052631579</v>
      </c>
      <c r="AR44" s="13">
        <f t="shared" si="18"/>
        <v>0.02</v>
      </c>
      <c r="AS44" s="13">
        <f t="shared" si="18"/>
        <v>0.025210084033613446</v>
      </c>
      <c r="AT44" s="13">
        <f t="shared" si="18"/>
        <v>0.02068646712122963</v>
      </c>
      <c r="AU44" s="11" t="s">
        <v>27</v>
      </c>
      <c r="AV44" s="13">
        <f t="shared" si="18"/>
        <v>0.06432635741151509</v>
      </c>
      <c r="AW44" s="70"/>
      <c r="AY44" s="7"/>
      <c r="AZ44" s="7"/>
    </row>
    <row r="45" spans="1:52" ht="15">
      <c r="A45" s="8">
        <v>25</v>
      </c>
      <c r="B45" s="58" t="s">
        <v>178</v>
      </c>
      <c r="C45" s="8">
        <v>16</v>
      </c>
      <c r="D45" s="8">
        <v>24</v>
      </c>
      <c r="E45" s="8">
        <v>40</v>
      </c>
      <c r="F45" s="8">
        <v>68</v>
      </c>
      <c r="G45" s="8">
        <v>72</v>
      </c>
      <c r="H45" s="8">
        <v>102</v>
      </c>
      <c r="I45" s="8">
        <v>70</v>
      </c>
      <c r="J45" s="8">
        <v>39</v>
      </c>
      <c r="K45" s="8">
        <v>105</v>
      </c>
      <c r="L45" s="8">
        <v>6</v>
      </c>
      <c r="M45" s="8">
        <v>50</v>
      </c>
      <c r="N45" s="8">
        <v>72</v>
      </c>
      <c r="O45" s="8">
        <v>107</v>
      </c>
      <c r="P45" s="8">
        <v>66</v>
      </c>
      <c r="Q45" s="8">
        <v>62</v>
      </c>
      <c r="R45" s="8">
        <v>51</v>
      </c>
      <c r="S45" s="8">
        <v>122</v>
      </c>
      <c r="T45" s="8">
        <v>86</v>
      </c>
      <c r="U45" s="8">
        <v>49</v>
      </c>
      <c r="V45" s="8">
        <v>90</v>
      </c>
      <c r="W45" s="8">
        <v>93</v>
      </c>
      <c r="X45" s="8">
        <v>115</v>
      </c>
      <c r="Y45" s="8">
        <v>87</v>
      </c>
      <c r="Z45" s="8">
        <v>94</v>
      </c>
      <c r="AA45" s="8">
        <v>116</v>
      </c>
      <c r="AB45" s="8">
        <v>65</v>
      </c>
      <c r="AC45" s="8">
        <v>89</v>
      </c>
      <c r="AD45" s="8">
        <v>81</v>
      </c>
      <c r="AE45" s="8">
        <v>73</v>
      </c>
      <c r="AF45" s="8">
        <v>99</v>
      </c>
      <c r="AG45" s="8">
        <v>55</v>
      </c>
      <c r="AH45" s="8">
        <v>35</v>
      </c>
      <c r="AI45" s="8">
        <v>71</v>
      </c>
      <c r="AJ45" s="8">
        <v>92</v>
      </c>
      <c r="AK45" s="8">
        <v>28</v>
      </c>
      <c r="AL45" s="8">
        <v>78</v>
      </c>
      <c r="AM45" s="8">
        <v>114</v>
      </c>
      <c r="AN45" s="8">
        <v>40</v>
      </c>
      <c r="AO45" s="8">
        <v>19</v>
      </c>
      <c r="AP45" s="8">
        <v>18</v>
      </c>
      <c r="AQ45" s="8">
        <v>37</v>
      </c>
      <c r="AR45" s="8">
        <v>58</v>
      </c>
      <c r="AS45" s="8">
        <v>34</v>
      </c>
      <c r="AT45" s="8">
        <f>SUM(C45:AS45)</f>
        <v>2888</v>
      </c>
      <c r="AU45" s="58" t="s">
        <v>178</v>
      </c>
      <c r="AV45" s="49">
        <v>10744</v>
      </c>
      <c r="AW45" s="67"/>
      <c r="AX45" s="29"/>
      <c r="AY45" s="7"/>
      <c r="AZ45" s="7"/>
    </row>
    <row r="46" spans="1:52" ht="15">
      <c r="A46" s="8"/>
      <c r="B46" s="11" t="s">
        <v>27</v>
      </c>
      <c r="C46" s="13">
        <f aca="true" t="shared" si="19" ref="C46:AV46">C45/C24</f>
        <v>0.12213740458015267</v>
      </c>
      <c r="D46" s="13">
        <f t="shared" si="19"/>
        <v>0.47058823529411764</v>
      </c>
      <c r="E46" s="13">
        <f t="shared" si="19"/>
        <v>0.10443864229765012</v>
      </c>
      <c r="F46" s="13">
        <f t="shared" si="19"/>
        <v>0.1784776902887139</v>
      </c>
      <c r="G46" s="13">
        <f t="shared" si="19"/>
        <v>0.12435233160621761</v>
      </c>
      <c r="H46" s="13">
        <f t="shared" si="19"/>
        <v>0.15838509316770186</v>
      </c>
      <c r="I46" s="13">
        <f t="shared" si="19"/>
        <v>0.1377952755905512</v>
      </c>
      <c r="J46" s="13">
        <f t="shared" si="19"/>
        <v>0.12341772151898735</v>
      </c>
      <c r="K46" s="13">
        <f t="shared" si="19"/>
        <v>0.13257575757575757</v>
      </c>
      <c r="L46" s="13">
        <f t="shared" si="19"/>
        <v>0.07894736842105263</v>
      </c>
      <c r="M46" s="13">
        <f t="shared" si="19"/>
        <v>0.05241090146750524</v>
      </c>
      <c r="N46" s="13">
        <f t="shared" si="19"/>
        <v>0.10714285714285714</v>
      </c>
      <c r="O46" s="13">
        <f t="shared" si="19"/>
        <v>0.12738095238095237</v>
      </c>
      <c r="P46" s="13">
        <f t="shared" si="19"/>
        <v>0.07773851590106007</v>
      </c>
      <c r="Q46" s="13">
        <f t="shared" si="19"/>
        <v>0.11211573236889692</v>
      </c>
      <c r="R46" s="13">
        <f t="shared" si="19"/>
        <v>0.0770392749244713</v>
      </c>
      <c r="S46" s="13">
        <f t="shared" si="19"/>
        <v>0.1504315659679408</v>
      </c>
      <c r="T46" s="13">
        <f t="shared" si="19"/>
        <v>0.09419496166484119</v>
      </c>
      <c r="U46" s="13">
        <f t="shared" si="19"/>
        <v>0.13764044943820225</v>
      </c>
      <c r="V46" s="13">
        <f t="shared" si="19"/>
        <v>0.10550996483001172</v>
      </c>
      <c r="W46" s="13">
        <f t="shared" si="19"/>
        <v>0.1413373860182371</v>
      </c>
      <c r="X46" s="13">
        <f t="shared" si="19"/>
        <v>0.17397881996974282</v>
      </c>
      <c r="Y46" s="13">
        <f t="shared" si="19"/>
        <v>0.174</v>
      </c>
      <c r="Z46" s="13">
        <f t="shared" si="19"/>
        <v>0.07979626485568761</v>
      </c>
      <c r="AA46" s="13">
        <f t="shared" si="19"/>
        <v>0.17210682492581603</v>
      </c>
      <c r="AB46" s="13">
        <f t="shared" si="19"/>
        <v>0.11484098939929328</v>
      </c>
      <c r="AC46" s="13">
        <f t="shared" si="19"/>
        <v>0.10893512851897184</v>
      </c>
      <c r="AD46" s="13">
        <f t="shared" si="19"/>
        <v>0.09608540925266904</v>
      </c>
      <c r="AE46" s="13">
        <f t="shared" si="19"/>
        <v>0.08816425120772947</v>
      </c>
      <c r="AF46" s="13">
        <f t="shared" si="19"/>
        <v>0.1527777777777778</v>
      </c>
      <c r="AG46" s="13">
        <f t="shared" si="19"/>
        <v>0.08914100486223663</v>
      </c>
      <c r="AH46" s="13">
        <f t="shared" si="19"/>
        <v>0.11146496815286625</v>
      </c>
      <c r="AI46" s="13">
        <f t="shared" si="19"/>
        <v>0.0731958762886598</v>
      </c>
      <c r="AJ46" s="13">
        <f t="shared" si="19"/>
        <v>0.10685249709639953</v>
      </c>
      <c r="AK46" s="13">
        <f t="shared" si="19"/>
        <v>0.15053763440860216</v>
      </c>
      <c r="AL46" s="13">
        <f t="shared" si="19"/>
        <v>0.09208972845336481</v>
      </c>
      <c r="AM46" s="13">
        <f t="shared" si="19"/>
        <v>0.09390444810543658</v>
      </c>
      <c r="AN46" s="13">
        <f t="shared" si="19"/>
        <v>0.08196721311475409</v>
      </c>
      <c r="AO46" s="13">
        <f t="shared" si="19"/>
        <v>0.06440677966101695</v>
      </c>
      <c r="AP46" s="13">
        <f t="shared" si="19"/>
        <v>0.06474820143884892</v>
      </c>
      <c r="AQ46" s="13">
        <f t="shared" si="19"/>
        <v>0.12171052631578948</v>
      </c>
      <c r="AR46" s="13">
        <f t="shared" si="19"/>
        <v>0.08923076923076922</v>
      </c>
      <c r="AS46" s="13">
        <f t="shared" si="19"/>
        <v>0.14285714285714285</v>
      </c>
      <c r="AT46" s="13">
        <f t="shared" si="19"/>
        <v>0.11125235948996494</v>
      </c>
      <c r="AU46" s="11" t="s">
        <v>27</v>
      </c>
      <c r="AV46" s="13">
        <f t="shared" si="19"/>
        <v>0.05453502596301729</v>
      </c>
      <c r="AW46" s="70"/>
      <c r="AY46" s="7"/>
      <c r="AZ46" s="7"/>
    </row>
    <row r="47" spans="1:52" ht="15">
      <c r="A47" s="8">
        <v>26</v>
      </c>
      <c r="B47" s="40" t="s">
        <v>177</v>
      </c>
      <c r="C47" s="37">
        <v>56</v>
      </c>
      <c r="D47" s="37">
        <v>7</v>
      </c>
      <c r="E47" s="37">
        <v>220</v>
      </c>
      <c r="F47" s="37">
        <v>132</v>
      </c>
      <c r="G47" s="37">
        <v>269</v>
      </c>
      <c r="H47" s="37">
        <v>241</v>
      </c>
      <c r="I47" s="37">
        <v>238</v>
      </c>
      <c r="J47" s="37">
        <v>143</v>
      </c>
      <c r="K47" s="37">
        <v>404</v>
      </c>
      <c r="L47" s="37">
        <v>33</v>
      </c>
      <c r="M47" s="37">
        <v>624</v>
      </c>
      <c r="N47" s="37">
        <v>393</v>
      </c>
      <c r="O47" s="37">
        <v>391</v>
      </c>
      <c r="P47" s="37">
        <v>394</v>
      </c>
      <c r="Q47" s="37">
        <v>231</v>
      </c>
      <c r="R47" s="37">
        <v>489</v>
      </c>
      <c r="S47" s="37">
        <v>381</v>
      </c>
      <c r="T47" s="37">
        <v>501</v>
      </c>
      <c r="U47" s="37">
        <v>190</v>
      </c>
      <c r="V47" s="37">
        <v>466</v>
      </c>
      <c r="W47" s="37">
        <v>260</v>
      </c>
      <c r="X47" s="37">
        <v>257</v>
      </c>
      <c r="Y47" s="37">
        <v>289</v>
      </c>
      <c r="Z47" s="37">
        <v>592</v>
      </c>
      <c r="AA47" s="37">
        <v>310</v>
      </c>
      <c r="AB47" s="37">
        <v>308</v>
      </c>
      <c r="AC47" s="37">
        <v>456</v>
      </c>
      <c r="AD47" s="37">
        <v>664</v>
      </c>
      <c r="AE47" s="37">
        <v>538</v>
      </c>
      <c r="AF47" s="37">
        <v>238</v>
      </c>
      <c r="AG47" s="37">
        <v>426</v>
      </c>
      <c r="AH47" s="37">
        <v>132</v>
      </c>
      <c r="AI47" s="37">
        <v>634</v>
      </c>
      <c r="AJ47" s="37">
        <v>451</v>
      </c>
      <c r="AK47" s="37">
        <v>76</v>
      </c>
      <c r="AL47" s="37">
        <v>554</v>
      </c>
      <c r="AM47" s="37">
        <v>543</v>
      </c>
      <c r="AN47" s="37">
        <v>291</v>
      </c>
      <c r="AO47" s="37">
        <v>141</v>
      </c>
      <c r="AP47" s="37">
        <v>186</v>
      </c>
      <c r="AQ47" s="37">
        <v>119</v>
      </c>
      <c r="AR47" s="37">
        <v>367</v>
      </c>
      <c r="AS47" s="37">
        <v>101</v>
      </c>
      <c r="AT47" s="8">
        <f>SUM(C47:AS47)</f>
        <v>13736</v>
      </c>
      <c r="AU47" s="98" t="s">
        <v>177</v>
      </c>
      <c r="AV47" s="65">
        <v>89139</v>
      </c>
      <c r="AW47" s="70"/>
      <c r="AY47" s="7"/>
      <c r="AZ47" s="7"/>
    </row>
    <row r="48" spans="1:52" ht="15">
      <c r="A48" s="8"/>
      <c r="B48" s="11" t="s">
        <v>27</v>
      </c>
      <c r="C48" s="13">
        <f>C47/C24</f>
        <v>0.42748091603053434</v>
      </c>
      <c r="D48" s="13">
        <f aca="true" t="shared" si="20" ref="D48:AS48">D47/D24</f>
        <v>0.13725490196078433</v>
      </c>
      <c r="E48" s="13">
        <f t="shared" si="20"/>
        <v>0.5744125326370757</v>
      </c>
      <c r="F48" s="13">
        <f t="shared" si="20"/>
        <v>0.3464566929133858</v>
      </c>
      <c r="G48" s="13">
        <f t="shared" si="20"/>
        <v>0.46459412780656306</v>
      </c>
      <c r="H48" s="13">
        <f t="shared" si="20"/>
        <v>0.37422360248447206</v>
      </c>
      <c r="I48" s="13">
        <f t="shared" si="20"/>
        <v>0.468503937007874</v>
      </c>
      <c r="J48" s="13">
        <f t="shared" si="20"/>
        <v>0.4525316455696203</v>
      </c>
      <c r="K48" s="13">
        <f t="shared" si="20"/>
        <v>0.51010101010101</v>
      </c>
      <c r="L48" s="13">
        <f t="shared" si="20"/>
        <v>0.4342105263157895</v>
      </c>
      <c r="M48" s="13">
        <f t="shared" si="20"/>
        <v>0.6540880503144654</v>
      </c>
      <c r="N48" s="13">
        <f t="shared" si="20"/>
        <v>0.5848214285714286</v>
      </c>
      <c r="O48" s="13">
        <f t="shared" si="20"/>
        <v>0.4654761904761905</v>
      </c>
      <c r="P48" s="13">
        <f t="shared" si="20"/>
        <v>0.464075382803298</v>
      </c>
      <c r="Q48" s="13">
        <f t="shared" si="20"/>
        <v>0.4177215189873418</v>
      </c>
      <c r="R48" s="142">
        <f t="shared" si="20"/>
        <v>0.7386706948640483</v>
      </c>
      <c r="S48" s="13">
        <f t="shared" si="20"/>
        <v>0.46979038224414305</v>
      </c>
      <c r="T48" s="13">
        <f t="shared" si="20"/>
        <v>0.5487404162102957</v>
      </c>
      <c r="U48" s="13">
        <f t="shared" si="20"/>
        <v>0.5337078651685393</v>
      </c>
      <c r="V48" s="13">
        <f t="shared" si="20"/>
        <v>0.5463071512309496</v>
      </c>
      <c r="W48" s="13">
        <f t="shared" si="20"/>
        <v>0.3951367781155015</v>
      </c>
      <c r="X48" s="13">
        <f t="shared" si="20"/>
        <v>0.3888048411497731</v>
      </c>
      <c r="Y48" s="13">
        <f t="shared" si="20"/>
        <v>0.578</v>
      </c>
      <c r="Z48" s="13">
        <f t="shared" si="20"/>
        <v>0.5025466893039049</v>
      </c>
      <c r="AA48" s="13">
        <f t="shared" si="20"/>
        <v>0.4599406528189911</v>
      </c>
      <c r="AB48" s="13">
        <f t="shared" si="20"/>
        <v>0.5441696113074205</v>
      </c>
      <c r="AC48" s="13">
        <f t="shared" si="20"/>
        <v>0.5581395348837209</v>
      </c>
      <c r="AD48" s="142">
        <f t="shared" si="20"/>
        <v>0.7876631079478055</v>
      </c>
      <c r="AE48" s="13">
        <f t="shared" si="20"/>
        <v>0.6497584541062802</v>
      </c>
      <c r="AF48" s="13">
        <f t="shared" si="20"/>
        <v>0.36728395061728397</v>
      </c>
      <c r="AG48" s="13">
        <f t="shared" si="20"/>
        <v>0.6904376012965965</v>
      </c>
      <c r="AH48" s="13">
        <f t="shared" si="20"/>
        <v>0.42038216560509556</v>
      </c>
      <c r="AI48" s="13">
        <f t="shared" si="20"/>
        <v>0.6536082474226804</v>
      </c>
      <c r="AJ48" s="13">
        <f t="shared" si="20"/>
        <v>0.5238095238095238</v>
      </c>
      <c r="AK48" s="13">
        <f t="shared" si="20"/>
        <v>0.40860215053763443</v>
      </c>
      <c r="AL48" s="48">
        <f t="shared" si="20"/>
        <v>0.654073199527745</v>
      </c>
      <c r="AM48" s="13">
        <f t="shared" si="20"/>
        <v>0.4472817133443163</v>
      </c>
      <c r="AN48" s="13">
        <f t="shared" si="20"/>
        <v>0.5963114754098361</v>
      </c>
      <c r="AO48" s="13">
        <f t="shared" si="20"/>
        <v>0.47796610169491527</v>
      </c>
      <c r="AP48" s="48">
        <f t="shared" si="20"/>
        <v>0.6690647482014388</v>
      </c>
      <c r="AQ48" s="13">
        <f t="shared" si="20"/>
        <v>0.39144736842105265</v>
      </c>
      <c r="AR48" s="13">
        <f t="shared" si="20"/>
        <v>0.5646153846153846</v>
      </c>
      <c r="AS48" s="13">
        <f t="shared" si="20"/>
        <v>0.42436974789915966</v>
      </c>
      <c r="AT48" s="13">
        <f>AT47/AT24</f>
        <v>0.5291421087098886</v>
      </c>
      <c r="AU48" s="11" t="s">
        <v>27</v>
      </c>
      <c r="AV48" s="13">
        <f>AV47/AV24</f>
        <v>0.45245696940779956</v>
      </c>
      <c r="AW48" s="70"/>
      <c r="AY48" s="7"/>
      <c r="AZ48" s="7"/>
    </row>
    <row r="49" spans="1:52" ht="15">
      <c r="A49" s="8">
        <v>27</v>
      </c>
      <c r="B49" s="58" t="s">
        <v>181</v>
      </c>
      <c r="C49" s="37">
        <v>2</v>
      </c>
      <c r="D49" s="37">
        <v>2</v>
      </c>
      <c r="E49" s="37">
        <v>8</v>
      </c>
      <c r="F49" s="37">
        <v>14</v>
      </c>
      <c r="G49" s="37">
        <v>18</v>
      </c>
      <c r="H49" s="37">
        <v>18</v>
      </c>
      <c r="I49" s="37">
        <v>16</v>
      </c>
      <c r="J49" s="37">
        <v>14</v>
      </c>
      <c r="K49" s="37">
        <v>19</v>
      </c>
      <c r="L49" s="37">
        <v>6</v>
      </c>
      <c r="M49" s="37">
        <v>35</v>
      </c>
      <c r="N49" s="37">
        <v>11</v>
      </c>
      <c r="O49" s="37">
        <v>27</v>
      </c>
      <c r="P49" s="37">
        <v>28</v>
      </c>
      <c r="Q49" s="37">
        <v>17</v>
      </c>
      <c r="R49" s="37">
        <v>12</v>
      </c>
      <c r="S49" s="37">
        <v>33</v>
      </c>
      <c r="T49" s="37">
        <v>30</v>
      </c>
      <c r="U49" s="37">
        <v>13</v>
      </c>
      <c r="V49" s="37">
        <v>31</v>
      </c>
      <c r="W49" s="37">
        <v>16</v>
      </c>
      <c r="X49" s="37">
        <v>24</v>
      </c>
      <c r="Y49" s="37">
        <v>11</v>
      </c>
      <c r="Z49" s="37">
        <v>31</v>
      </c>
      <c r="AA49" s="37">
        <v>17</v>
      </c>
      <c r="AB49" s="37">
        <v>21</v>
      </c>
      <c r="AC49" s="37">
        <v>24</v>
      </c>
      <c r="AD49" s="37">
        <v>9</v>
      </c>
      <c r="AE49" s="37">
        <v>11</v>
      </c>
      <c r="AF49" s="37">
        <v>24</v>
      </c>
      <c r="AG49" s="37">
        <v>8</v>
      </c>
      <c r="AH49" s="37">
        <v>15</v>
      </c>
      <c r="AI49" s="37">
        <v>20</v>
      </c>
      <c r="AJ49" s="37">
        <v>22</v>
      </c>
      <c r="AK49" s="37">
        <v>3</v>
      </c>
      <c r="AL49" s="37">
        <v>17</v>
      </c>
      <c r="AM49" s="37">
        <v>51</v>
      </c>
      <c r="AN49" s="37">
        <v>12</v>
      </c>
      <c r="AO49" s="37">
        <v>18</v>
      </c>
      <c r="AP49" s="37">
        <v>7</v>
      </c>
      <c r="AQ49" s="37">
        <v>11</v>
      </c>
      <c r="AR49" s="37">
        <v>15</v>
      </c>
      <c r="AS49" s="37">
        <v>10</v>
      </c>
      <c r="AT49" s="8">
        <f>SUM(C49:AS49)</f>
        <v>751</v>
      </c>
      <c r="AU49" s="58" t="s">
        <v>181</v>
      </c>
      <c r="AV49" s="65">
        <v>6972</v>
      </c>
      <c r="AW49" s="67"/>
      <c r="AY49" s="7"/>
      <c r="AZ49" s="7"/>
    </row>
    <row r="50" spans="1:52" ht="15">
      <c r="A50" s="8"/>
      <c r="B50" s="11" t="s">
        <v>27</v>
      </c>
      <c r="C50" s="13">
        <f>C49/C24</f>
        <v>0.015267175572519083</v>
      </c>
      <c r="D50" s="13">
        <f aca="true" t="shared" si="21" ref="D50:AV50">D49/D24</f>
        <v>0.0392156862745098</v>
      </c>
      <c r="E50" s="13">
        <f t="shared" si="21"/>
        <v>0.020887728459530026</v>
      </c>
      <c r="F50" s="13">
        <f t="shared" si="21"/>
        <v>0.03674540682414698</v>
      </c>
      <c r="G50" s="13">
        <f t="shared" si="21"/>
        <v>0.031088082901554404</v>
      </c>
      <c r="H50" s="13">
        <f t="shared" si="21"/>
        <v>0.027950310559006212</v>
      </c>
      <c r="I50" s="13">
        <f t="shared" si="21"/>
        <v>0.031496062992125984</v>
      </c>
      <c r="J50" s="13">
        <f t="shared" si="21"/>
        <v>0.04430379746835443</v>
      </c>
      <c r="K50" s="13">
        <f t="shared" si="21"/>
        <v>0.023989898989898988</v>
      </c>
      <c r="L50" s="13">
        <f t="shared" si="21"/>
        <v>0.07894736842105263</v>
      </c>
      <c r="M50" s="13">
        <f t="shared" si="21"/>
        <v>0.03668763102725367</v>
      </c>
      <c r="N50" s="13">
        <f t="shared" si="21"/>
        <v>0.01636904761904762</v>
      </c>
      <c r="O50" s="13">
        <f t="shared" si="21"/>
        <v>0.03214285714285714</v>
      </c>
      <c r="P50" s="13">
        <f t="shared" si="21"/>
        <v>0.03297997644287397</v>
      </c>
      <c r="Q50" s="13">
        <f t="shared" si="21"/>
        <v>0.03074141048824593</v>
      </c>
      <c r="R50" s="13">
        <f t="shared" si="21"/>
        <v>0.01812688821752266</v>
      </c>
      <c r="S50" s="13">
        <f t="shared" si="21"/>
        <v>0.040690505548705305</v>
      </c>
      <c r="T50" s="13">
        <f t="shared" si="21"/>
        <v>0.03285870755750274</v>
      </c>
      <c r="U50" s="13">
        <f t="shared" si="21"/>
        <v>0.03651685393258427</v>
      </c>
      <c r="V50" s="13">
        <f t="shared" si="21"/>
        <v>0.03634232121922626</v>
      </c>
      <c r="W50" s="13">
        <f t="shared" si="21"/>
        <v>0.0243161094224924</v>
      </c>
      <c r="X50" s="13">
        <f t="shared" si="21"/>
        <v>0.036308623298033284</v>
      </c>
      <c r="Y50" s="13">
        <f t="shared" si="21"/>
        <v>0.022</v>
      </c>
      <c r="Z50" s="13">
        <f t="shared" si="21"/>
        <v>0.02631578947368421</v>
      </c>
      <c r="AA50" s="13">
        <f t="shared" si="21"/>
        <v>0.025222551928783383</v>
      </c>
      <c r="AB50" s="13">
        <f t="shared" si="21"/>
        <v>0.037102473498233215</v>
      </c>
      <c r="AC50" s="13">
        <f t="shared" si="21"/>
        <v>0.02937576499388005</v>
      </c>
      <c r="AD50" s="13">
        <f t="shared" si="21"/>
        <v>0.010676156583629894</v>
      </c>
      <c r="AE50" s="13">
        <f t="shared" si="21"/>
        <v>0.013285024154589372</v>
      </c>
      <c r="AF50" s="13">
        <f t="shared" si="21"/>
        <v>0.037037037037037035</v>
      </c>
      <c r="AG50" s="13">
        <f t="shared" si="21"/>
        <v>0.012965964343598054</v>
      </c>
      <c r="AH50" s="13">
        <f t="shared" si="21"/>
        <v>0.04777070063694268</v>
      </c>
      <c r="AI50" s="13">
        <f t="shared" si="21"/>
        <v>0.020618556701030927</v>
      </c>
      <c r="AJ50" s="13">
        <f t="shared" si="21"/>
        <v>0.025551684088269456</v>
      </c>
      <c r="AK50" s="13">
        <f t="shared" si="21"/>
        <v>0.016129032258064516</v>
      </c>
      <c r="AL50" s="13">
        <f t="shared" si="21"/>
        <v>0.020070838252656435</v>
      </c>
      <c r="AM50" s="13">
        <f t="shared" si="21"/>
        <v>0.042009884678747944</v>
      </c>
      <c r="AN50" s="13">
        <f t="shared" si="21"/>
        <v>0.02459016393442623</v>
      </c>
      <c r="AO50" s="13">
        <f t="shared" si="21"/>
        <v>0.061016949152542375</v>
      </c>
      <c r="AP50" s="13">
        <f t="shared" si="21"/>
        <v>0.025179856115107913</v>
      </c>
      <c r="AQ50" s="13">
        <f t="shared" si="21"/>
        <v>0.03618421052631579</v>
      </c>
      <c r="AR50" s="13">
        <f t="shared" si="21"/>
        <v>0.023076923076923078</v>
      </c>
      <c r="AS50" s="13">
        <f t="shared" si="21"/>
        <v>0.04201680672268908</v>
      </c>
      <c r="AT50" s="13">
        <f t="shared" si="21"/>
        <v>0.02893023614160792</v>
      </c>
      <c r="AU50" s="11" t="s">
        <v>27</v>
      </c>
      <c r="AV50" s="13">
        <f t="shared" si="21"/>
        <v>0.03538888691494384</v>
      </c>
      <c r="AW50" s="70"/>
      <c r="AY50" s="7"/>
      <c r="AZ50" s="7"/>
    </row>
    <row r="51" spans="1:52" ht="15">
      <c r="A51" s="8">
        <v>28</v>
      </c>
      <c r="B51" s="58" t="s">
        <v>184</v>
      </c>
      <c r="C51" s="37">
        <v>6</v>
      </c>
      <c r="D51" s="37">
        <v>10</v>
      </c>
      <c r="E51" s="37">
        <v>16</v>
      </c>
      <c r="F51" s="37">
        <v>27</v>
      </c>
      <c r="G51" s="37">
        <v>21</v>
      </c>
      <c r="H51" s="37">
        <v>52</v>
      </c>
      <c r="I51" s="37">
        <v>24</v>
      </c>
      <c r="J51" s="37">
        <v>17</v>
      </c>
      <c r="K51" s="37">
        <v>49</v>
      </c>
      <c r="L51" s="37">
        <v>4</v>
      </c>
      <c r="M51" s="37">
        <v>32</v>
      </c>
      <c r="N51" s="37">
        <v>28</v>
      </c>
      <c r="O51" s="37">
        <v>33</v>
      </c>
      <c r="P51" s="37">
        <v>32</v>
      </c>
      <c r="Q51" s="37">
        <v>20</v>
      </c>
      <c r="R51" s="37">
        <v>18</v>
      </c>
      <c r="S51" s="37">
        <v>31</v>
      </c>
      <c r="T51" s="37">
        <v>27</v>
      </c>
      <c r="U51" s="37">
        <v>19</v>
      </c>
      <c r="V51" s="37">
        <v>22</v>
      </c>
      <c r="W51" s="37">
        <v>31</v>
      </c>
      <c r="X51" s="37">
        <v>43</v>
      </c>
      <c r="Y51" s="37">
        <v>19</v>
      </c>
      <c r="Z51" s="37">
        <v>93</v>
      </c>
      <c r="AA51" s="37">
        <v>50</v>
      </c>
      <c r="AB51" s="37">
        <v>22</v>
      </c>
      <c r="AC51" s="37">
        <v>30</v>
      </c>
      <c r="AD51" s="37">
        <v>4</v>
      </c>
      <c r="AE51" s="37">
        <v>33</v>
      </c>
      <c r="AF51" s="37">
        <v>34</v>
      </c>
      <c r="AG51" s="37">
        <v>11</v>
      </c>
      <c r="AH51" s="37">
        <v>12</v>
      </c>
      <c r="AI51" s="37">
        <v>36</v>
      </c>
      <c r="AJ51" s="37">
        <v>36</v>
      </c>
      <c r="AK51" s="37">
        <v>23</v>
      </c>
      <c r="AL51" s="37">
        <v>23</v>
      </c>
      <c r="AM51" s="37">
        <v>32</v>
      </c>
      <c r="AN51" s="37">
        <v>23</v>
      </c>
      <c r="AO51" s="37">
        <v>17</v>
      </c>
      <c r="AP51" s="37">
        <v>4</v>
      </c>
      <c r="AQ51" s="37">
        <v>17</v>
      </c>
      <c r="AR51" s="37">
        <v>22</v>
      </c>
      <c r="AS51" s="37">
        <v>16</v>
      </c>
      <c r="AT51" s="8">
        <f>SUM(C51:AS51)</f>
        <v>1119</v>
      </c>
      <c r="AU51" s="58" t="s">
        <v>184</v>
      </c>
      <c r="AV51" s="65">
        <v>8901</v>
      </c>
      <c r="AW51" s="67"/>
      <c r="AY51" s="7"/>
      <c r="AZ51" s="7"/>
    </row>
    <row r="52" spans="1:52" ht="15">
      <c r="A52" s="8"/>
      <c r="B52" s="11" t="s">
        <v>27</v>
      </c>
      <c r="C52" s="13">
        <f>C51/C24</f>
        <v>0.04580152671755725</v>
      </c>
      <c r="D52" s="13">
        <f aca="true" t="shared" si="22" ref="D52:AV52">D51/D24</f>
        <v>0.19607843137254902</v>
      </c>
      <c r="E52" s="13">
        <f t="shared" si="22"/>
        <v>0.04177545691906005</v>
      </c>
      <c r="F52" s="13">
        <f t="shared" si="22"/>
        <v>0.07086614173228346</v>
      </c>
      <c r="G52" s="13">
        <f t="shared" si="22"/>
        <v>0.03626943005181347</v>
      </c>
      <c r="H52" s="13">
        <f t="shared" si="22"/>
        <v>0.08074534161490683</v>
      </c>
      <c r="I52" s="13">
        <f t="shared" si="22"/>
        <v>0.047244094488188976</v>
      </c>
      <c r="J52" s="13">
        <f t="shared" si="22"/>
        <v>0.05379746835443038</v>
      </c>
      <c r="K52" s="13">
        <f t="shared" si="22"/>
        <v>0.06186868686868687</v>
      </c>
      <c r="L52" s="13">
        <f t="shared" si="22"/>
        <v>0.05263157894736842</v>
      </c>
      <c r="M52" s="13">
        <f t="shared" si="22"/>
        <v>0.033542976939203356</v>
      </c>
      <c r="N52" s="13">
        <f t="shared" si="22"/>
        <v>0.041666666666666664</v>
      </c>
      <c r="O52" s="13">
        <f t="shared" si="22"/>
        <v>0.039285714285714285</v>
      </c>
      <c r="P52" s="13">
        <f t="shared" si="22"/>
        <v>0.03769140164899882</v>
      </c>
      <c r="Q52" s="13">
        <f t="shared" si="22"/>
        <v>0.03616636528028933</v>
      </c>
      <c r="R52" s="13">
        <f t="shared" si="22"/>
        <v>0.027190332326283987</v>
      </c>
      <c r="S52" s="13">
        <f t="shared" si="22"/>
        <v>0.03822441430332922</v>
      </c>
      <c r="T52" s="13">
        <f t="shared" si="22"/>
        <v>0.029572836801752465</v>
      </c>
      <c r="U52" s="13">
        <f t="shared" si="22"/>
        <v>0.05337078651685393</v>
      </c>
      <c r="V52" s="13">
        <f t="shared" si="22"/>
        <v>0.02579132473622509</v>
      </c>
      <c r="W52" s="13">
        <f t="shared" si="22"/>
        <v>0.04711246200607903</v>
      </c>
      <c r="X52" s="13">
        <f t="shared" si="22"/>
        <v>0.06505295007564296</v>
      </c>
      <c r="Y52" s="13">
        <f t="shared" si="22"/>
        <v>0.038</v>
      </c>
      <c r="Z52" s="13">
        <f t="shared" si="22"/>
        <v>0.07894736842105263</v>
      </c>
      <c r="AA52" s="13">
        <f t="shared" si="22"/>
        <v>0.07418397626112759</v>
      </c>
      <c r="AB52" s="13">
        <f t="shared" si="22"/>
        <v>0.038869257950530034</v>
      </c>
      <c r="AC52" s="13">
        <f t="shared" si="22"/>
        <v>0.03671970624235006</v>
      </c>
      <c r="AD52" s="13">
        <f t="shared" si="22"/>
        <v>0.004744958481613286</v>
      </c>
      <c r="AE52" s="13">
        <f t="shared" si="22"/>
        <v>0.03985507246376811</v>
      </c>
      <c r="AF52" s="13">
        <f t="shared" si="22"/>
        <v>0.05246913580246913</v>
      </c>
      <c r="AG52" s="13">
        <f t="shared" si="22"/>
        <v>0.017828200972447326</v>
      </c>
      <c r="AH52" s="13">
        <f t="shared" si="22"/>
        <v>0.03821656050955414</v>
      </c>
      <c r="AI52" s="13">
        <f t="shared" si="22"/>
        <v>0.03711340206185567</v>
      </c>
      <c r="AJ52" s="13">
        <f t="shared" si="22"/>
        <v>0.041811846689895474</v>
      </c>
      <c r="AK52" s="13">
        <f t="shared" si="22"/>
        <v>0.12365591397849462</v>
      </c>
      <c r="AL52" s="13">
        <f t="shared" si="22"/>
        <v>0.02715466351829988</v>
      </c>
      <c r="AM52" s="13">
        <f t="shared" si="22"/>
        <v>0.026359143327841845</v>
      </c>
      <c r="AN52" s="13">
        <f t="shared" si="22"/>
        <v>0.0471311475409836</v>
      </c>
      <c r="AO52" s="13">
        <f t="shared" si="22"/>
        <v>0.0576271186440678</v>
      </c>
      <c r="AP52" s="13">
        <f t="shared" si="22"/>
        <v>0.014388489208633094</v>
      </c>
      <c r="AQ52" s="13">
        <f t="shared" si="22"/>
        <v>0.05592105263157895</v>
      </c>
      <c r="AR52" s="13">
        <f t="shared" si="22"/>
        <v>0.033846153846153845</v>
      </c>
      <c r="AS52" s="13">
        <f t="shared" si="22"/>
        <v>0.06722689075630252</v>
      </c>
      <c r="AT52" s="13">
        <f t="shared" si="22"/>
        <v>0.04310643707384722</v>
      </c>
      <c r="AU52" s="11" t="s">
        <v>27</v>
      </c>
      <c r="AV52" s="13">
        <f t="shared" si="22"/>
        <v>0.04518021836344163</v>
      </c>
      <c r="AW52" s="70"/>
      <c r="AY52" s="7"/>
      <c r="AZ52" s="7"/>
    </row>
    <row r="53" spans="1:52" ht="15">
      <c r="A53" s="8" t="s">
        <v>2</v>
      </c>
      <c r="B53" s="11" t="s">
        <v>40</v>
      </c>
      <c r="C53" s="13">
        <f>C22/C24</f>
        <v>0.04580152671755725</v>
      </c>
      <c r="D53" s="13">
        <f aca="true" t="shared" si="23" ref="D53:AV53">D22/D24</f>
        <v>0</v>
      </c>
      <c r="E53" s="13">
        <f t="shared" si="23"/>
        <v>0.013054830287206266</v>
      </c>
      <c r="F53" s="13">
        <f t="shared" si="23"/>
        <v>0.05249343832020997</v>
      </c>
      <c r="G53" s="13">
        <f t="shared" si="23"/>
        <v>0.06217616580310881</v>
      </c>
      <c r="H53" s="13">
        <f t="shared" si="23"/>
        <v>0.043478260869565216</v>
      </c>
      <c r="I53" s="13">
        <f t="shared" si="23"/>
        <v>0.04921259842519685</v>
      </c>
      <c r="J53" s="13">
        <f t="shared" si="23"/>
        <v>0.06329113924050633</v>
      </c>
      <c r="K53" s="13">
        <f t="shared" si="23"/>
        <v>0.010101010101010102</v>
      </c>
      <c r="L53" s="13">
        <f t="shared" si="23"/>
        <v>0.10526315789473684</v>
      </c>
      <c r="M53" s="13">
        <f t="shared" si="23"/>
        <v>0</v>
      </c>
      <c r="N53" s="13">
        <f t="shared" si="23"/>
        <v>0.020833333333333332</v>
      </c>
      <c r="O53" s="13">
        <f t="shared" si="23"/>
        <v>0.047619047619047616</v>
      </c>
      <c r="P53" s="13">
        <f t="shared" si="23"/>
        <v>0.06478209658421673</v>
      </c>
      <c r="Q53" s="13">
        <f t="shared" si="23"/>
        <v>0.06690777576853527</v>
      </c>
      <c r="R53" s="13">
        <f t="shared" si="23"/>
        <v>0.00906344410876133</v>
      </c>
      <c r="S53" s="13">
        <f t="shared" si="23"/>
        <v>0.011097410604192354</v>
      </c>
      <c r="T53" s="13">
        <f t="shared" si="23"/>
        <v>0.03614457831325301</v>
      </c>
      <c r="U53" s="13">
        <f t="shared" si="23"/>
        <v>0.016853932584269662</v>
      </c>
      <c r="V53" s="13">
        <f t="shared" si="23"/>
        <v>0.01992966002344666</v>
      </c>
      <c r="W53" s="48">
        <f t="shared" si="23"/>
        <v>0.07598784194528875</v>
      </c>
      <c r="X53" s="13">
        <f t="shared" si="23"/>
        <v>0.030257186081694403</v>
      </c>
      <c r="Y53" s="13">
        <f t="shared" si="23"/>
        <v>0.004</v>
      </c>
      <c r="Z53" s="13">
        <f t="shared" si="23"/>
        <v>0.04499151103565365</v>
      </c>
      <c r="AA53" s="13">
        <f t="shared" si="23"/>
        <v>0.01483679525222552</v>
      </c>
      <c r="AB53" s="13">
        <f t="shared" si="23"/>
        <v>0.022968197879858657</v>
      </c>
      <c r="AC53" s="13">
        <f t="shared" si="23"/>
        <v>0.01591187270501836</v>
      </c>
      <c r="AD53" s="13">
        <f t="shared" si="23"/>
        <v>0.021352313167259787</v>
      </c>
      <c r="AE53" s="13">
        <f t="shared" si="23"/>
        <v>0.007246376811594203</v>
      </c>
      <c r="AF53" s="13">
        <f t="shared" si="23"/>
        <v>0.05401234567901234</v>
      </c>
      <c r="AG53" s="13">
        <f t="shared" si="23"/>
        <v>0.009724473257698542</v>
      </c>
      <c r="AH53" s="13">
        <f t="shared" si="23"/>
        <v>0.03821656050955414</v>
      </c>
      <c r="AI53" s="13">
        <f t="shared" si="23"/>
        <v>0.01134020618556701</v>
      </c>
      <c r="AJ53" s="13">
        <f t="shared" si="23"/>
        <v>0.019744483159117306</v>
      </c>
      <c r="AK53" s="13">
        <f t="shared" si="23"/>
        <v>0.016129032258064516</v>
      </c>
      <c r="AL53" s="13">
        <f t="shared" si="23"/>
        <v>0.02243211334120425</v>
      </c>
      <c r="AM53" s="13">
        <f t="shared" si="23"/>
        <v>0.04118616144975288</v>
      </c>
      <c r="AN53" s="13">
        <f t="shared" si="23"/>
        <v>0.006147540983606557</v>
      </c>
      <c r="AO53" s="13">
        <f t="shared" si="23"/>
        <v>0.04406779661016949</v>
      </c>
      <c r="AP53" s="13">
        <f t="shared" si="23"/>
        <v>0.02158273381294964</v>
      </c>
      <c r="AQ53" s="13">
        <f t="shared" si="23"/>
        <v>0.06907894736842106</v>
      </c>
      <c r="AR53" s="13">
        <f t="shared" si="23"/>
        <v>0.023076923076923078</v>
      </c>
      <c r="AS53" s="13">
        <f t="shared" si="23"/>
        <v>0.029411764705882353</v>
      </c>
      <c r="AT53" s="13">
        <f t="shared" si="23"/>
        <v>0.029893293270156787</v>
      </c>
      <c r="AU53" s="11" t="s">
        <v>40</v>
      </c>
      <c r="AV53" s="13">
        <f t="shared" si="23"/>
        <v>0.03999776662216831</v>
      </c>
      <c r="AW53" s="70"/>
      <c r="AY53" s="7"/>
      <c r="AZ53" s="7"/>
    </row>
    <row r="54" spans="1:52" ht="15">
      <c r="A54" s="8" t="s">
        <v>2</v>
      </c>
      <c r="B54" s="11" t="s">
        <v>28</v>
      </c>
      <c r="C54" s="8"/>
      <c r="D54" s="8"/>
      <c r="E54" s="8"/>
      <c r="F54" s="8"/>
      <c r="G54" s="8"/>
      <c r="H54" s="8"/>
      <c r="I54" s="8"/>
      <c r="J54" s="8">
        <v>0</v>
      </c>
      <c r="K54" s="8"/>
      <c r="L54" s="8"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0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11"/>
      <c r="AU54" s="11" t="s">
        <v>28</v>
      </c>
      <c r="AV54" s="49"/>
      <c r="AW54" s="67"/>
      <c r="AY54" s="7"/>
      <c r="AZ54" s="7"/>
    </row>
    <row r="55" spans="1:52" ht="15">
      <c r="A55" s="8" t="s">
        <v>2</v>
      </c>
      <c r="B55" s="11" t="s">
        <v>29</v>
      </c>
      <c r="C55" s="8"/>
      <c r="D55" s="16">
        <v>0.8854166666666666</v>
      </c>
      <c r="E55" s="8"/>
      <c r="F55" s="8"/>
      <c r="G55" s="8"/>
      <c r="H55" s="8"/>
      <c r="I55" s="8"/>
      <c r="J55" s="16">
        <v>0.13194444444444445</v>
      </c>
      <c r="K55" s="8"/>
      <c r="L55" s="16">
        <v>0.9743055555555555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16">
        <v>0.0625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11"/>
      <c r="AU55" s="11" t="s">
        <v>29</v>
      </c>
      <c r="AV55" s="49"/>
      <c r="AW55" s="67"/>
      <c r="AY55" s="7"/>
      <c r="AZ55" s="7"/>
    </row>
    <row r="56" spans="1:52" ht="15">
      <c r="A56" s="8" t="s">
        <v>2</v>
      </c>
      <c r="B56" s="11" t="s">
        <v>30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1"/>
      <c r="AU56" s="11" t="s">
        <v>30</v>
      </c>
      <c r="AV56" s="49"/>
      <c r="AW56" s="67"/>
      <c r="AY56" s="7"/>
      <c r="AZ56" s="7"/>
    </row>
    <row r="57" spans="1:52" ht="15">
      <c r="A57" s="8" t="s">
        <v>32</v>
      </c>
      <c r="B57" s="11" t="s">
        <v>2</v>
      </c>
      <c r="C57" s="111">
        <v>337</v>
      </c>
      <c r="D57" s="111">
        <v>338</v>
      </c>
      <c r="E57" s="4">
        <v>339</v>
      </c>
      <c r="F57" s="4">
        <v>340</v>
      </c>
      <c r="G57" s="4">
        <v>341</v>
      </c>
      <c r="H57" s="4">
        <v>342</v>
      </c>
      <c r="I57" s="4">
        <v>343</v>
      </c>
      <c r="J57" s="4">
        <v>344</v>
      </c>
      <c r="K57" s="4">
        <v>345</v>
      </c>
      <c r="L57" s="4">
        <v>346</v>
      </c>
      <c r="M57" s="4">
        <v>347</v>
      </c>
      <c r="N57" s="4">
        <v>348</v>
      </c>
      <c r="O57" s="4">
        <v>349</v>
      </c>
      <c r="P57" s="4">
        <v>350</v>
      </c>
      <c r="Q57" s="4">
        <v>351</v>
      </c>
      <c r="R57" s="4">
        <v>352</v>
      </c>
      <c r="S57" s="4">
        <v>353</v>
      </c>
      <c r="T57" s="4">
        <v>354</v>
      </c>
      <c r="U57" s="4">
        <v>355</v>
      </c>
      <c r="V57" s="4">
        <v>356</v>
      </c>
      <c r="W57" s="4">
        <v>357</v>
      </c>
      <c r="X57" s="4">
        <v>358</v>
      </c>
      <c r="Y57" s="4">
        <v>359</v>
      </c>
      <c r="Z57" s="4">
        <v>360</v>
      </c>
      <c r="AA57" s="4">
        <v>361</v>
      </c>
      <c r="AB57" s="4">
        <v>362</v>
      </c>
      <c r="AC57" s="35">
        <v>363</v>
      </c>
      <c r="AD57" s="4">
        <v>364</v>
      </c>
      <c r="AE57" s="4">
        <v>365</v>
      </c>
      <c r="AF57" s="4">
        <v>366</v>
      </c>
      <c r="AG57" s="4">
        <v>367</v>
      </c>
      <c r="AH57" s="4">
        <v>368</v>
      </c>
      <c r="AI57" s="4">
        <v>369</v>
      </c>
      <c r="AJ57" s="4">
        <v>370</v>
      </c>
      <c r="AK57" s="4">
        <v>371</v>
      </c>
      <c r="AL57" s="4">
        <v>372</v>
      </c>
      <c r="AM57" s="4">
        <v>373</v>
      </c>
      <c r="AN57" s="4">
        <v>374</v>
      </c>
      <c r="AO57" s="4">
        <v>375</v>
      </c>
      <c r="AP57" s="4">
        <v>376</v>
      </c>
      <c r="AQ57" s="4">
        <v>377</v>
      </c>
      <c r="AR57" s="4">
        <v>378</v>
      </c>
      <c r="AS57" s="4">
        <v>651</v>
      </c>
      <c r="AT57" s="36" t="s">
        <v>1</v>
      </c>
      <c r="AU57" s="11" t="s">
        <v>2</v>
      </c>
      <c r="AV57" s="32" t="s">
        <v>87</v>
      </c>
      <c r="AW57" s="71"/>
      <c r="AX57" s="7"/>
      <c r="AY57" s="7"/>
      <c r="AZ57" s="7"/>
    </row>
    <row r="58" spans="1:49" ht="15">
      <c r="A58" s="8" t="s">
        <v>117</v>
      </c>
      <c r="B58" s="11" t="s">
        <v>118</v>
      </c>
      <c r="C58" s="39">
        <f>C4-C7-C8-C9</f>
        <v>212</v>
      </c>
      <c r="D58" s="39">
        <f aca="true" t="shared" si="24" ref="D58:AS58">D4-D7-D8-D9</f>
        <v>17</v>
      </c>
      <c r="E58" s="39">
        <f t="shared" si="24"/>
        <v>594</v>
      </c>
      <c r="F58" s="39">
        <f t="shared" si="24"/>
        <v>802</v>
      </c>
      <c r="G58" s="39">
        <f t="shared" si="24"/>
        <v>899</v>
      </c>
      <c r="H58" s="39">
        <f t="shared" si="24"/>
        <v>1060</v>
      </c>
      <c r="I58" s="39">
        <f t="shared" si="24"/>
        <v>1210</v>
      </c>
      <c r="J58" s="39">
        <f t="shared" si="24"/>
        <v>628</v>
      </c>
      <c r="K58" s="39">
        <f t="shared" si="24"/>
        <v>1192</v>
      </c>
      <c r="L58" s="39">
        <f t="shared" si="24"/>
        <v>93</v>
      </c>
      <c r="M58" s="39">
        <f t="shared" si="24"/>
        <v>990</v>
      </c>
      <c r="N58" s="39">
        <f t="shared" si="24"/>
        <v>999</v>
      </c>
      <c r="O58" s="39">
        <f t="shared" si="24"/>
        <v>1363</v>
      </c>
      <c r="P58" s="39">
        <f t="shared" si="24"/>
        <v>1278</v>
      </c>
      <c r="Q58" s="39">
        <f t="shared" si="24"/>
        <v>923</v>
      </c>
      <c r="R58" s="39">
        <f t="shared" si="24"/>
        <v>778</v>
      </c>
      <c r="S58" s="39">
        <f t="shared" si="24"/>
        <v>1182</v>
      </c>
      <c r="T58" s="39">
        <f t="shared" si="24"/>
        <v>1543</v>
      </c>
      <c r="U58" s="39">
        <f t="shared" si="24"/>
        <v>450</v>
      </c>
      <c r="V58" s="39">
        <f t="shared" si="24"/>
        <v>1621</v>
      </c>
      <c r="W58" s="39">
        <f t="shared" si="24"/>
        <v>1736</v>
      </c>
      <c r="X58" s="39">
        <f t="shared" si="24"/>
        <v>1456</v>
      </c>
      <c r="Y58" s="39">
        <f t="shared" si="24"/>
        <v>1055</v>
      </c>
      <c r="Z58" s="39">
        <f t="shared" si="24"/>
        <v>1469</v>
      </c>
      <c r="AA58" s="39">
        <f t="shared" si="24"/>
        <v>1100</v>
      </c>
      <c r="AB58" s="39">
        <f t="shared" si="24"/>
        <v>760</v>
      </c>
      <c r="AC58" s="39">
        <f t="shared" si="24"/>
        <v>1431</v>
      </c>
      <c r="AD58" s="39">
        <f t="shared" si="24"/>
        <v>1157</v>
      </c>
      <c r="AE58" s="39">
        <f t="shared" si="24"/>
        <v>1330</v>
      </c>
      <c r="AF58" s="39">
        <f t="shared" si="24"/>
        <v>1437</v>
      </c>
      <c r="AG58" s="39">
        <f t="shared" si="24"/>
        <v>1246</v>
      </c>
      <c r="AH58" s="39">
        <f t="shared" si="24"/>
        <v>752</v>
      </c>
      <c r="AI58" s="39">
        <f t="shared" si="24"/>
        <v>1547</v>
      </c>
      <c r="AJ58" s="39">
        <f t="shared" si="24"/>
        <v>1400</v>
      </c>
      <c r="AK58" s="39">
        <f t="shared" si="24"/>
        <v>387</v>
      </c>
      <c r="AL58" s="39">
        <f t="shared" si="24"/>
        <v>1307</v>
      </c>
      <c r="AM58" s="39">
        <f t="shared" si="24"/>
        <v>1500</v>
      </c>
      <c r="AN58" s="39">
        <f t="shared" si="24"/>
        <v>730</v>
      </c>
      <c r="AO58" s="39">
        <f t="shared" si="24"/>
        <v>635</v>
      </c>
      <c r="AP58" s="39">
        <f t="shared" si="24"/>
        <v>483</v>
      </c>
      <c r="AQ58" s="39">
        <f t="shared" si="24"/>
        <v>597</v>
      </c>
      <c r="AR58" s="39">
        <f t="shared" si="24"/>
        <v>1121</v>
      </c>
      <c r="AS58" s="39">
        <f t="shared" si="24"/>
        <v>467</v>
      </c>
      <c r="AT58" s="56">
        <f>SUM(C58:AS58)</f>
        <v>42937</v>
      </c>
      <c r="AU58" s="11" t="s">
        <v>118</v>
      </c>
      <c r="AV58" s="37">
        <f>AV4-AV7-AV8-AV9</f>
        <v>316478</v>
      </c>
      <c r="AW58" s="67"/>
    </row>
    <row r="59" spans="1:49" ht="15">
      <c r="A59" s="8"/>
      <c r="B59" s="40" t="s">
        <v>129</v>
      </c>
      <c r="C59" s="38">
        <f>C6-C7-C8-C9-C14</f>
        <v>0</v>
      </c>
      <c r="D59" s="38">
        <f aca="true" t="shared" si="25" ref="D59:AS59">D6-D8-D9-D14</f>
        <v>0</v>
      </c>
      <c r="E59" s="38">
        <f t="shared" si="25"/>
        <v>0</v>
      </c>
      <c r="F59" s="38">
        <f t="shared" si="25"/>
        <v>0</v>
      </c>
      <c r="G59" s="38">
        <f t="shared" si="25"/>
        <v>0</v>
      </c>
      <c r="H59" s="38">
        <f t="shared" si="25"/>
        <v>0</v>
      </c>
      <c r="I59" s="38">
        <f t="shared" si="25"/>
        <v>0</v>
      </c>
      <c r="J59" s="38">
        <f t="shared" si="25"/>
        <v>0</v>
      </c>
      <c r="K59" s="38">
        <f t="shared" si="25"/>
        <v>0</v>
      </c>
      <c r="L59" s="38">
        <f t="shared" si="25"/>
        <v>0</v>
      </c>
      <c r="M59" s="38">
        <f t="shared" si="25"/>
        <v>0</v>
      </c>
      <c r="N59" s="38">
        <f t="shared" si="25"/>
        <v>0</v>
      </c>
      <c r="O59" s="38">
        <f t="shared" si="25"/>
        <v>0</v>
      </c>
      <c r="P59" s="38">
        <f t="shared" si="25"/>
        <v>0</v>
      </c>
      <c r="Q59" s="38">
        <f t="shared" si="25"/>
        <v>0</v>
      </c>
      <c r="R59" s="38">
        <f t="shared" si="25"/>
        <v>0</v>
      </c>
      <c r="S59" s="38">
        <f t="shared" si="25"/>
        <v>0</v>
      </c>
      <c r="T59" s="38">
        <f t="shared" si="25"/>
        <v>0</v>
      </c>
      <c r="U59" s="38">
        <f t="shared" si="25"/>
        <v>0</v>
      </c>
      <c r="V59" s="38">
        <f t="shared" si="25"/>
        <v>0</v>
      </c>
      <c r="W59" s="38">
        <f t="shared" si="25"/>
        <v>0</v>
      </c>
      <c r="X59" s="38">
        <f t="shared" si="25"/>
        <v>0</v>
      </c>
      <c r="Y59" s="38">
        <f t="shared" si="25"/>
        <v>0</v>
      </c>
      <c r="Z59" s="38">
        <f t="shared" si="25"/>
        <v>0</v>
      </c>
      <c r="AA59" s="38">
        <f t="shared" si="25"/>
        <v>0</v>
      </c>
      <c r="AB59" s="38">
        <f t="shared" si="25"/>
        <v>0</v>
      </c>
      <c r="AC59" s="38">
        <f t="shared" si="25"/>
        <v>0</v>
      </c>
      <c r="AD59" s="38">
        <f t="shared" si="25"/>
        <v>0</v>
      </c>
      <c r="AE59" s="38">
        <f t="shared" si="25"/>
        <v>0</v>
      </c>
      <c r="AF59" s="38">
        <f t="shared" si="25"/>
        <v>0</v>
      </c>
      <c r="AG59" s="38">
        <f t="shared" si="25"/>
        <v>0</v>
      </c>
      <c r="AH59" s="38">
        <f t="shared" si="25"/>
        <v>0</v>
      </c>
      <c r="AI59" s="38">
        <f t="shared" si="25"/>
        <v>0</v>
      </c>
      <c r="AJ59" s="38">
        <f t="shared" si="25"/>
        <v>0</v>
      </c>
      <c r="AK59" s="38">
        <f t="shared" si="25"/>
        <v>0</v>
      </c>
      <c r="AL59" s="38">
        <f t="shared" si="25"/>
        <v>0</v>
      </c>
      <c r="AM59" s="38">
        <f t="shared" si="25"/>
        <v>0</v>
      </c>
      <c r="AN59" s="38">
        <f t="shared" si="25"/>
        <v>0</v>
      </c>
      <c r="AO59" s="38">
        <f t="shared" si="25"/>
        <v>0</v>
      </c>
      <c r="AP59" s="38">
        <f t="shared" si="25"/>
        <v>0</v>
      </c>
      <c r="AQ59" s="38">
        <f t="shared" si="25"/>
        <v>0</v>
      </c>
      <c r="AR59" s="38">
        <f t="shared" si="25"/>
        <v>0</v>
      </c>
      <c r="AS59" s="103">
        <f t="shared" si="25"/>
        <v>0</v>
      </c>
      <c r="AT59" s="62"/>
      <c r="AU59" s="135" t="s">
        <v>129</v>
      </c>
      <c r="AV59" s="67"/>
      <c r="AW59" s="42"/>
    </row>
    <row r="60" spans="1:49" ht="15">
      <c r="A60" s="8" t="s">
        <v>119</v>
      </c>
      <c r="B60" s="11" t="s">
        <v>130</v>
      </c>
      <c r="C60" s="39">
        <f>C59-C31+C32</f>
        <v>0</v>
      </c>
      <c r="D60" s="39">
        <f>D59-D31+D32</f>
        <v>0</v>
      </c>
      <c r="E60" s="39">
        <f aca="true" t="shared" si="26" ref="E60:AS60">E59-E31+E32</f>
        <v>0</v>
      </c>
      <c r="F60" s="39">
        <f t="shared" si="26"/>
        <v>0</v>
      </c>
      <c r="G60" s="39">
        <f t="shared" si="26"/>
        <v>0</v>
      </c>
      <c r="H60" s="39">
        <f t="shared" si="26"/>
        <v>0</v>
      </c>
      <c r="I60" s="39">
        <f t="shared" si="26"/>
        <v>0</v>
      </c>
      <c r="J60" s="39">
        <f t="shared" si="26"/>
        <v>0</v>
      </c>
      <c r="K60" s="39">
        <f t="shared" si="26"/>
        <v>0</v>
      </c>
      <c r="L60" s="39">
        <f t="shared" si="26"/>
        <v>0</v>
      </c>
      <c r="M60" s="39">
        <f t="shared" si="26"/>
        <v>0</v>
      </c>
      <c r="N60" s="39">
        <f t="shared" si="26"/>
        <v>0</v>
      </c>
      <c r="O60" s="39">
        <f t="shared" si="26"/>
        <v>0</v>
      </c>
      <c r="P60" s="39">
        <f t="shared" si="26"/>
        <v>0</v>
      </c>
      <c r="Q60" s="39">
        <f t="shared" si="26"/>
        <v>0</v>
      </c>
      <c r="R60" s="39">
        <f t="shared" si="26"/>
        <v>0</v>
      </c>
      <c r="S60" s="39">
        <f t="shared" si="26"/>
        <v>0</v>
      </c>
      <c r="T60" s="39">
        <f t="shared" si="26"/>
        <v>0</v>
      </c>
      <c r="U60" s="39">
        <f t="shared" si="26"/>
        <v>0</v>
      </c>
      <c r="V60" s="39">
        <f t="shared" si="26"/>
        <v>0</v>
      </c>
      <c r="W60" s="39">
        <f t="shared" si="26"/>
        <v>0</v>
      </c>
      <c r="X60" s="39">
        <f t="shared" si="26"/>
        <v>0</v>
      </c>
      <c r="Y60" s="39">
        <f t="shared" si="26"/>
        <v>0</v>
      </c>
      <c r="Z60" s="39">
        <f t="shared" si="26"/>
        <v>0</v>
      </c>
      <c r="AA60" s="39">
        <f t="shared" si="26"/>
        <v>0</v>
      </c>
      <c r="AB60" s="39">
        <f t="shared" si="26"/>
        <v>0</v>
      </c>
      <c r="AC60" s="39">
        <f t="shared" si="26"/>
        <v>0</v>
      </c>
      <c r="AD60" s="39">
        <f t="shared" si="26"/>
        <v>0</v>
      </c>
      <c r="AE60" s="39">
        <f t="shared" si="26"/>
        <v>0</v>
      </c>
      <c r="AF60" s="39">
        <f t="shared" si="26"/>
        <v>0</v>
      </c>
      <c r="AG60" s="39">
        <f t="shared" si="26"/>
        <v>0</v>
      </c>
      <c r="AH60" s="39">
        <f t="shared" si="26"/>
        <v>0</v>
      </c>
      <c r="AI60" s="39">
        <f t="shared" si="26"/>
        <v>0</v>
      </c>
      <c r="AJ60" s="39">
        <f t="shared" si="26"/>
        <v>0</v>
      </c>
      <c r="AK60" s="39">
        <f t="shared" si="26"/>
        <v>0</v>
      </c>
      <c r="AL60" s="39">
        <f t="shared" si="26"/>
        <v>0</v>
      </c>
      <c r="AM60" s="39">
        <f t="shared" si="26"/>
        <v>0</v>
      </c>
      <c r="AN60" s="39">
        <f t="shared" si="26"/>
        <v>0</v>
      </c>
      <c r="AO60" s="39">
        <f t="shared" si="26"/>
        <v>0</v>
      </c>
      <c r="AP60" s="39">
        <f t="shared" si="26"/>
        <v>0</v>
      </c>
      <c r="AQ60" s="39">
        <f t="shared" si="26"/>
        <v>0</v>
      </c>
      <c r="AR60" s="39">
        <f t="shared" si="26"/>
        <v>0</v>
      </c>
      <c r="AS60" s="133">
        <f t="shared" si="26"/>
        <v>0</v>
      </c>
      <c r="AT60" s="134"/>
      <c r="AU60" s="136" t="s">
        <v>130</v>
      </c>
      <c r="AV60" s="67"/>
      <c r="AW60" s="42"/>
    </row>
    <row r="61" spans="1:49" ht="15">
      <c r="A61" s="8" t="s">
        <v>120</v>
      </c>
      <c r="B61" s="11" t="s">
        <v>121</v>
      </c>
      <c r="C61" s="38">
        <f>C22+C23-C15-C16</f>
        <v>0</v>
      </c>
      <c r="D61" s="38">
        <f aca="true" t="shared" si="27" ref="D61:AS61">D22+D23-D15-D16</f>
        <v>0</v>
      </c>
      <c r="E61" s="38">
        <f t="shared" si="27"/>
        <v>0</v>
      </c>
      <c r="F61" s="38">
        <f t="shared" si="27"/>
        <v>0</v>
      </c>
      <c r="G61" s="38">
        <f t="shared" si="27"/>
        <v>0</v>
      </c>
      <c r="H61" s="38">
        <f t="shared" si="27"/>
        <v>0</v>
      </c>
      <c r="I61" s="38">
        <f t="shared" si="27"/>
        <v>0</v>
      </c>
      <c r="J61" s="38">
        <f t="shared" si="27"/>
        <v>0</v>
      </c>
      <c r="K61" s="38">
        <f t="shared" si="27"/>
        <v>0</v>
      </c>
      <c r="L61" s="38">
        <f t="shared" si="27"/>
        <v>0</v>
      </c>
      <c r="M61" s="38">
        <f t="shared" si="27"/>
        <v>0</v>
      </c>
      <c r="N61" s="38">
        <f t="shared" si="27"/>
        <v>0</v>
      </c>
      <c r="O61" s="38">
        <f t="shared" si="27"/>
        <v>0</v>
      </c>
      <c r="P61" s="38">
        <f t="shared" si="27"/>
        <v>0</v>
      </c>
      <c r="Q61" s="38">
        <f t="shared" si="27"/>
        <v>0</v>
      </c>
      <c r="R61" s="38">
        <f t="shared" si="27"/>
        <v>0</v>
      </c>
      <c r="S61" s="38">
        <f t="shared" si="27"/>
        <v>0</v>
      </c>
      <c r="T61" s="38">
        <f t="shared" si="27"/>
        <v>0</v>
      </c>
      <c r="U61" s="38">
        <f t="shared" si="27"/>
        <v>0</v>
      </c>
      <c r="V61" s="38">
        <f t="shared" si="27"/>
        <v>0</v>
      </c>
      <c r="W61" s="38">
        <f t="shared" si="27"/>
        <v>0</v>
      </c>
      <c r="X61" s="38">
        <f t="shared" si="27"/>
        <v>0</v>
      </c>
      <c r="Y61" s="38">
        <f t="shared" si="27"/>
        <v>0</v>
      </c>
      <c r="Z61" s="38">
        <f t="shared" si="27"/>
        <v>0</v>
      </c>
      <c r="AA61" s="38">
        <f t="shared" si="27"/>
        <v>0</v>
      </c>
      <c r="AB61" s="38">
        <f t="shared" si="27"/>
        <v>0</v>
      </c>
      <c r="AC61" s="38">
        <f t="shared" si="27"/>
        <v>0</v>
      </c>
      <c r="AD61" s="38">
        <f t="shared" si="27"/>
        <v>0</v>
      </c>
      <c r="AE61" s="38">
        <f t="shared" si="27"/>
        <v>0</v>
      </c>
      <c r="AF61" s="38">
        <f t="shared" si="27"/>
        <v>0</v>
      </c>
      <c r="AG61" s="38">
        <f t="shared" si="27"/>
        <v>0</v>
      </c>
      <c r="AH61" s="38">
        <f t="shared" si="27"/>
        <v>0</v>
      </c>
      <c r="AI61" s="38">
        <f t="shared" si="27"/>
        <v>0</v>
      </c>
      <c r="AJ61" s="38">
        <f t="shared" si="27"/>
        <v>0</v>
      </c>
      <c r="AK61" s="38">
        <f t="shared" si="27"/>
        <v>0</v>
      </c>
      <c r="AL61" s="38">
        <f t="shared" si="27"/>
        <v>0</v>
      </c>
      <c r="AM61" s="38">
        <f t="shared" si="27"/>
        <v>0</v>
      </c>
      <c r="AN61" s="38">
        <f t="shared" si="27"/>
        <v>0</v>
      </c>
      <c r="AO61" s="38">
        <f t="shared" si="27"/>
        <v>0</v>
      </c>
      <c r="AP61" s="38">
        <f t="shared" si="27"/>
        <v>0</v>
      </c>
      <c r="AQ61" s="38">
        <f t="shared" si="27"/>
        <v>0</v>
      </c>
      <c r="AR61" s="38">
        <f t="shared" si="27"/>
        <v>0</v>
      </c>
      <c r="AS61" s="103">
        <f t="shared" si="27"/>
        <v>0</v>
      </c>
      <c r="AT61" s="82"/>
      <c r="AU61" s="136" t="s">
        <v>121</v>
      </c>
      <c r="AV61" s="67"/>
      <c r="AW61" s="42"/>
    </row>
    <row r="62" spans="1:49" ht="15">
      <c r="A62" s="8"/>
      <c r="B62" s="11" t="s">
        <v>79</v>
      </c>
      <c r="C62" s="37">
        <f>C33+C35+C37+C39+C41+C43+C45+C47+C49+C51</f>
        <v>125</v>
      </c>
      <c r="D62" s="37">
        <f>D33+D35+D37+D39+D41+D43+D45+D47+D49+D51</f>
        <v>51</v>
      </c>
      <c r="E62" s="37">
        <f aca="true" t="shared" si="28" ref="E62:AS62">E33+E35+E37+E39+E41+E43+E45+E47+E49+E51</f>
        <v>378</v>
      </c>
      <c r="F62" s="37">
        <f t="shared" si="28"/>
        <v>361</v>
      </c>
      <c r="G62" s="37">
        <f t="shared" si="28"/>
        <v>543</v>
      </c>
      <c r="H62" s="37">
        <f t="shared" si="28"/>
        <v>616</v>
      </c>
      <c r="I62" s="37">
        <f t="shared" si="28"/>
        <v>483</v>
      </c>
      <c r="J62" s="37">
        <f t="shared" si="28"/>
        <v>296</v>
      </c>
      <c r="K62" s="37">
        <f t="shared" si="28"/>
        <v>784</v>
      </c>
      <c r="L62" s="37">
        <f t="shared" si="28"/>
        <v>68</v>
      </c>
      <c r="M62" s="37">
        <f t="shared" si="28"/>
        <v>954</v>
      </c>
      <c r="N62" s="37">
        <f t="shared" si="28"/>
        <v>658</v>
      </c>
      <c r="O62" s="37">
        <f t="shared" si="28"/>
        <v>800</v>
      </c>
      <c r="P62" s="37">
        <f t="shared" si="28"/>
        <v>794</v>
      </c>
      <c r="Q62" s="37">
        <f t="shared" si="28"/>
        <v>516</v>
      </c>
      <c r="R62" s="37">
        <f t="shared" si="28"/>
        <v>656</v>
      </c>
      <c r="S62" s="37">
        <f t="shared" si="28"/>
        <v>802</v>
      </c>
      <c r="T62" s="37">
        <f t="shared" si="28"/>
        <v>880</v>
      </c>
      <c r="U62" s="37">
        <f t="shared" si="28"/>
        <v>350</v>
      </c>
      <c r="V62" s="37">
        <f t="shared" si="28"/>
        <v>836</v>
      </c>
      <c r="W62" s="37">
        <f t="shared" si="28"/>
        <v>608</v>
      </c>
      <c r="X62" s="37">
        <f t="shared" si="28"/>
        <v>641</v>
      </c>
      <c r="Y62" s="37">
        <f t="shared" si="28"/>
        <v>498</v>
      </c>
      <c r="Z62" s="37">
        <f t="shared" si="28"/>
        <v>1125</v>
      </c>
      <c r="AA62" s="37">
        <f t="shared" si="28"/>
        <v>664</v>
      </c>
      <c r="AB62" s="37">
        <f t="shared" si="28"/>
        <v>553</v>
      </c>
      <c r="AC62" s="37">
        <f t="shared" si="28"/>
        <v>804</v>
      </c>
      <c r="AD62" s="37">
        <f t="shared" si="28"/>
        <v>825</v>
      </c>
      <c r="AE62" s="37">
        <f t="shared" si="28"/>
        <v>822</v>
      </c>
      <c r="AF62" s="37">
        <f t="shared" si="28"/>
        <v>613</v>
      </c>
      <c r="AG62" s="37">
        <f t="shared" si="28"/>
        <v>611</v>
      </c>
      <c r="AH62" s="37">
        <f t="shared" si="28"/>
        <v>302</v>
      </c>
      <c r="AI62" s="37">
        <f t="shared" si="28"/>
        <v>959</v>
      </c>
      <c r="AJ62" s="37">
        <f t="shared" si="28"/>
        <v>844</v>
      </c>
      <c r="AK62" s="37">
        <f t="shared" si="28"/>
        <v>183</v>
      </c>
      <c r="AL62" s="37">
        <f t="shared" si="28"/>
        <v>828</v>
      </c>
      <c r="AM62" s="37">
        <f t="shared" si="28"/>
        <v>1164</v>
      </c>
      <c r="AN62" s="37">
        <f t="shared" si="28"/>
        <v>485</v>
      </c>
      <c r="AO62" s="37">
        <f t="shared" si="28"/>
        <v>282</v>
      </c>
      <c r="AP62" s="37">
        <f t="shared" si="28"/>
        <v>272</v>
      </c>
      <c r="AQ62" s="37">
        <f t="shared" si="28"/>
        <v>283</v>
      </c>
      <c r="AR62" s="37">
        <f t="shared" si="28"/>
        <v>635</v>
      </c>
      <c r="AS62" s="37">
        <f t="shared" si="28"/>
        <v>231</v>
      </c>
      <c r="AT62" s="100">
        <f>SUM(C62:AS62)</f>
        <v>25183</v>
      </c>
      <c r="AU62" s="11" t="s">
        <v>79</v>
      </c>
      <c r="AV62" s="37">
        <f>AV33+AV35+AV37+AV39+AV41+AV43+AV45+AV47+AV49+AV51</f>
        <v>189131</v>
      </c>
      <c r="AW62" s="72"/>
    </row>
    <row r="63" spans="1:49" ht="15">
      <c r="A63" s="8" t="s">
        <v>122</v>
      </c>
      <c r="B63" s="11" t="s">
        <v>123</v>
      </c>
      <c r="C63" s="37">
        <f>C62-C23</f>
        <v>0</v>
      </c>
      <c r="D63" s="37">
        <f aca="true" t="shared" si="29" ref="D63:AV63">D62-D23</f>
        <v>0</v>
      </c>
      <c r="E63" s="37">
        <f t="shared" si="29"/>
        <v>0</v>
      </c>
      <c r="F63" s="37">
        <f t="shared" si="29"/>
        <v>0</v>
      </c>
      <c r="G63" s="37">
        <f t="shared" si="29"/>
        <v>0</v>
      </c>
      <c r="H63" s="37">
        <f t="shared" si="29"/>
        <v>0</v>
      </c>
      <c r="I63" s="37">
        <f t="shared" si="29"/>
        <v>0</v>
      </c>
      <c r="J63" s="37">
        <f t="shared" si="29"/>
        <v>0</v>
      </c>
      <c r="K63" s="37">
        <f t="shared" si="29"/>
        <v>0</v>
      </c>
      <c r="L63" s="37">
        <f t="shared" si="29"/>
        <v>0</v>
      </c>
      <c r="M63" s="37">
        <f t="shared" si="29"/>
        <v>0</v>
      </c>
      <c r="N63" s="37">
        <f t="shared" si="29"/>
        <v>0</v>
      </c>
      <c r="O63" s="37">
        <f t="shared" si="29"/>
        <v>0</v>
      </c>
      <c r="P63" s="37">
        <f t="shared" si="29"/>
        <v>0</v>
      </c>
      <c r="Q63" s="37">
        <f t="shared" si="29"/>
        <v>0</v>
      </c>
      <c r="R63" s="37">
        <f t="shared" si="29"/>
        <v>0</v>
      </c>
      <c r="S63" s="37">
        <f t="shared" si="29"/>
        <v>0</v>
      </c>
      <c r="T63" s="37">
        <f t="shared" si="29"/>
        <v>0</v>
      </c>
      <c r="U63" s="37">
        <f t="shared" si="29"/>
        <v>0</v>
      </c>
      <c r="V63" s="37">
        <f t="shared" si="29"/>
        <v>0</v>
      </c>
      <c r="W63" s="37">
        <f t="shared" si="29"/>
        <v>0</v>
      </c>
      <c r="X63" s="37">
        <f t="shared" si="29"/>
        <v>0</v>
      </c>
      <c r="Y63" s="37">
        <f t="shared" si="29"/>
        <v>0</v>
      </c>
      <c r="Z63" s="37">
        <f t="shared" si="29"/>
        <v>0</v>
      </c>
      <c r="AA63" s="37">
        <f t="shared" si="29"/>
        <v>0</v>
      </c>
      <c r="AB63" s="37">
        <f t="shared" si="29"/>
        <v>0</v>
      </c>
      <c r="AC63" s="37">
        <f t="shared" si="29"/>
        <v>0</v>
      </c>
      <c r="AD63" s="37">
        <f t="shared" si="29"/>
        <v>0</v>
      </c>
      <c r="AE63" s="37">
        <f t="shared" si="29"/>
        <v>0</v>
      </c>
      <c r="AF63" s="37">
        <f t="shared" si="29"/>
        <v>0</v>
      </c>
      <c r="AG63" s="37">
        <f t="shared" si="29"/>
        <v>0</v>
      </c>
      <c r="AH63" s="37">
        <f t="shared" si="29"/>
        <v>0</v>
      </c>
      <c r="AI63" s="37">
        <f t="shared" si="29"/>
        <v>0</v>
      </c>
      <c r="AJ63" s="37">
        <f t="shared" si="29"/>
        <v>0</v>
      </c>
      <c r="AK63" s="37">
        <f t="shared" si="29"/>
        <v>0</v>
      </c>
      <c r="AL63" s="37">
        <f t="shared" si="29"/>
        <v>0</v>
      </c>
      <c r="AM63" s="37">
        <f t="shared" si="29"/>
        <v>0</v>
      </c>
      <c r="AN63" s="37">
        <f t="shared" si="29"/>
        <v>0</v>
      </c>
      <c r="AO63" s="37">
        <f t="shared" si="29"/>
        <v>0</v>
      </c>
      <c r="AP63" s="37">
        <f t="shared" si="29"/>
        <v>0</v>
      </c>
      <c r="AQ63" s="37">
        <f t="shared" si="29"/>
        <v>0</v>
      </c>
      <c r="AR63" s="37">
        <f t="shared" si="29"/>
        <v>0</v>
      </c>
      <c r="AS63" s="37">
        <f t="shared" si="29"/>
        <v>0</v>
      </c>
      <c r="AT63" s="37">
        <f t="shared" si="29"/>
        <v>0</v>
      </c>
      <c r="AU63" s="11" t="s">
        <v>123</v>
      </c>
      <c r="AV63" s="37">
        <f t="shared" si="29"/>
        <v>0</v>
      </c>
      <c r="AW63" s="67"/>
    </row>
    <row r="64" spans="1:49" ht="12.75">
      <c r="A64" s="8" t="s">
        <v>124</v>
      </c>
      <c r="B64" s="8" t="s">
        <v>156</v>
      </c>
      <c r="C64" s="8">
        <f>C25-C26-C28-C30</f>
        <v>0</v>
      </c>
      <c r="D64" s="8">
        <f aca="true" t="shared" si="30" ref="D64:AS64">D25-D26-D28-D30</f>
        <v>0</v>
      </c>
      <c r="E64" s="8">
        <f t="shared" si="30"/>
        <v>0</v>
      </c>
      <c r="F64" s="8">
        <f t="shared" si="30"/>
        <v>0</v>
      </c>
      <c r="G64" s="8">
        <f t="shared" si="30"/>
        <v>0</v>
      </c>
      <c r="H64" s="8">
        <f t="shared" si="30"/>
        <v>0</v>
      </c>
      <c r="I64" s="8">
        <f t="shared" si="30"/>
        <v>0</v>
      </c>
      <c r="J64" s="8">
        <f t="shared" si="30"/>
        <v>0</v>
      </c>
      <c r="K64" s="8">
        <f t="shared" si="30"/>
        <v>0</v>
      </c>
      <c r="L64" s="8">
        <f t="shared" si="30"/>
        <v>0</v>
      </c>
      <c r="M64" s="8">
        <f t="shared" si="30"/>
        <v>0</v>
      </c>
      <c r="N64" s="8">
        <f t="shared" si="30"/>
        <v>0</v>
      </c>
      <c r="O64" s="8">
        <f t="shared" si="30"/>
        <v>0</v>
      </c>
      <c r="P64" s="8">
        <f t="shared" si="30"/>
        <v>0</v>
      </c>
      <c r="Q64" s="8">
        <f t="shared" si="30"/>
        <v>0</v>
      </c>
      <c r="R64" s="8">
        <f t="shared" si="30"/>
        <v>0</v>
      </c>
      <c r="S64" s="8">
        <f t="shared" si="30"/>
        <v>0</v>
      </c>
      <c r="T64" s="8">
        <f t="shared" si="30"/>
        <v>0</v>
      </c>
      <c r="U64" s="8">
        <f t="shared" si="30"/>
        <v>0</v>
      </c>
      <c r="V64" s="8">
        <f t="shared" si="30"/>
        <v>0</v>
      </c>
      <c r="W64" s="8">
        <f t="shared" si="30"/>
        <v>0</v>
      </c>
      <c r="X64" s="8">
        <f t="shared" si="30"/>
        <v>0</v>
      </c>
      <c r="Y64" s="8">
        <f t="shared" si="30"/>
        <v>0</v>
      </c>
      <c r="Z64" s="8">
        <f t="shared" si="30"/>
        <v>0</v>
      </c>
      <c r="AA64" s="8">
        <f t="shared" si="30"/>
        <v>0</v>
      </c>
      <c r="AB64" s="8">
        <f t="shared" si="30"/>
        <v>0</v>
      </c>
      <c r="AC64" s="8">
        <f t="shared" si="30"/>
        <v>0</v>
      </c>
      <c r="AD64" s="8">
        <f t="shared" si="30"/>
        <v>0</v>
      </c>
      <c r="AE64" s="8">
        <f t="shared" si="30"/>
        <v>0</v>
      </c>
      <c r="AF64" s="8">
        <f t="shared" si="30"/>
        <v>0</v>
      </c>
      <c r="AG64" s="8">
        <f t="shared" si="30"/>
        <v>0</v>
      </c>
      <c r="AH64" s="8">
        <f t="shared" si="30"/>
        <v>0</v>
      </c>
      <c r="AI64" s="8">
        <f t="shared" si="30"/>
        <v>0</v>
      </c>
      <c r="AJ64" s="8">
        <f t="shared" si="30"/>
        <v>0</v>
      </c>
      <c r="AK64" s="8">
        <f t="shared" si="30"/>
        <v>0</v>
      </c>
      <c r="AL64" s="8">
        <f t="shared" si="30"/>
        <v>0</v>
      </c>
      <c r="AM64" s="8">
        <f t="shared" si="30"/>
        <v>0</v>
      </c>
      <c r="AN64" s="8">
        <f t="shared" si="30"/>
        <v>0</v>
      </c>
      <c r="AO64" s="8">
        <f t="shared" si="30"/>
        <v>0</v>
      </c>
      <c r="AP64" s="8">
        <f t="shared" si="30"/>
        <v>0</v>
      </c>
      <c r="AQ64" s="8">
        <f t="shared" si="30"/>
        <v>0</v>
      </c>
      <c r="AR64" s="8">
        <f t="shared" si="30"/>
        <v>0</v>
      </c>
      <c r="AS64" s="8">
        <f t="shared" si="30"/>
        <v>0</v>
      </c>
      <c r="AT64" s="8"/>
      <c r="AU64" s="8" t="s">
        <v>156</v>
      </c>
      <c r="AV64" s="42"/>
      <c r="AW64" s="42"/>
    </row>
    <row r="65" spans="1:47" ht="15">
      <c r="A65" s="8" t="s">
        <v>2</v>
      </c>
      <c r="B65" s="11" t="s">
        <v>31</v>
      </c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8">
        <v>1</v>
      </c>
      <c r="M65" s="8">
        <v>1</v>
      </c>
      <c r="N65" s="8">
        <v>1</v>
      </c>
      <c r="O65" s="8">
        <v>1</v>
      </c>
      <c r="P65" s="8">
        <v>1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>
        <v>1</v>
      </c>
      <c r="AE65" s="8">
        <v>1</v>
      </c>
      <c r="AF65" s="8">
        <v>1</v>
      </c>
      <c r="AG65" s="8">
        <v>1</v>
      </c>
      <c r="AH65" s="8">
        <v>1</v>
      </c>
      <c r="AI65" s="8">
        <v>1</v>
      </c>
      <c r="AJ65" s="8">
        <v>1</v>
      </c>
      <c r="AK65" s="8">
        <v>1</v>
      </c>
      <c r="AL65" s="8">
        <v>1</v>
      </c>
      <c r="AM65" s="8">
        <v>1</v>
      </c>
      <c r="AN65" s="8">
        <v>1</v>
      </c>
      <c r="AO65" s="8">
        <v>1</v>
      </c>
      <c r="AP65" s="8">
        <v>1</v>
      </c>
      <c r="AQ65" s="8">
        <v>1</v>
      </c>
      <c r="AR65" s="8">
        <v>1</v>
      </c>
      <c r="AS65" s="8">
        <v>1</v>
      </c>
      <c r="AT65" s="8">
        <f>SUM(C65:AS65)</f>
        <v>43</v>
      </c>
      <c r="AU65" s="11" t="s">
        <v>31</v>
      </c>
    </row>
    <row r="66" spans="44:46" ht="12.75">
      <c r="AR66" s="8" t="s">
        <v>166</v>
      </c>
      <c r="AS66" s="8"/>
      <c r="AT66" s="8">
        <v>2352</v>
      </c>
    </row>
    <row r="67" spans="44:46" ht="12.75">
      <c r="AR67" s="8" t="s">
        <v>167</v>
      </c>
      <c r="AS67" s="8"/>
      <c r="AT67" s="8">
        <v>1700</v>
      </c>
    </row>
    <row r="68" spans="44:46" ht="12.75">
      <c r="AR68" s="56" t="s">
        <v>168</v>
      </c>
      <c r="AS68" s="56"/>
      <c r="AT68" s="8">
        <v>269</v>
      </c>
    </row>
    <row r="69" spans="44:46" ht="12.75">
      <c r="AR69" s="49" t="s">
        <v>169</v>
      </c>
      <c r="AS69" s="38"/>
      <c r="AT69" s="8">
        <v>0</v>
      </c>
    </row>
    <row r="70" spans="44:46" ht="12.75">
      <c r="AR70" s="105" t="s">
        <v>170</v>
      </c>
      <c r="AS70" s="101"/>
      <c r="AT70" s="8">
        <f>AT66-AT67-AT68-AT69-AT29</f>
        <v>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74"/>
  <sheetViews>
    <sheetView tabSelected="1" zoomScalePageLayoutView="0" workbookViewId="0" topLeftCell="A1">
      <pane xSplit="2" ySplit="2" topLeftCell="AW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A58" sqref="BA58"/>
    </sheetView>
  </sheetViews>
  <sheetFormatPr defaultColWidth="9.00390625" defaultRowHeight="12.75"/>
  <cols>
    <col min="2" max="2" width="25.125" style="0" customWidth="1"/>
    <col min="3" max="3" width="10.875" style="0" bestFit="1" customWidth="1"/>
    <col min="45" max="45" width="11.375" style="0" customWidth="1"/>
    <col min="46" max="46" width="11.25390625" style="0" bestFit="1" customWidth="1"/>
    <col min="47" max="47" width="26.125" style="0" customWidth="1"/>
    <col min="48" max="48" width="14.25390625" style="0" customWidth="1"/>
    <col min="49" max="50" width="18.75390625" style="0" customWidth="1"/>
    <col min="51" max="53" width="14.875" style="0" customWidth="1"/>
    <col min="54" max="54" width="17.125" style="0" customWidth="1"/>
    <col min="55" max="55" width="9.625" style="0" bestFit="1" customWidth="1"/>
    <col min="56" max="56" width="12.625" style="0" customWidth="1"/>
    <col min="57" max="57" width="12.00390625" style="0" customWidth="1"/>
    <col min="58" max="58" width="11.00390625" style="0" customWidth="1"/>
    <col min="59" max="60" width="10.00390625" style="0" customWidth="1"/>
    <col min="61" max="61" width="10.625" style="0" customWidth="1"/>
    <col min="62" max="62" width="10.25390625" style="0" customWidth="1"/>
  </cols>
  <sheetData>
    <row r="1" spans="1:51" ht="12.75">
      <c r="A1" t="s">
        <v>33</v>
      </c>
      <c r="B1" t="s">
        <v>128</v>
      </c>
      <c r="C1" s="111">
        <v>337</v>
      </c>
      <c r="D1" s="111">
        <v>338</v>
      </c>
      <c r="E1" s="4">
        <v>339</v>
      </c>
      <c r="F1" s="4">
        <v>340</v>
      </c>
      <c r="G1" s="4">
        <v>341</v>
      </c>
      <c r="H1" s="4">
        <v>342</v>
      </c>
      <c r="I1" s="4">
        <v>343</v>
      </c>
      <c r="J1" s="4">
        <v>344</v>
      </c>
      <c r="K1" s="4">
        <v>345</v>
      </c>
      <c r="L1" s="4">
        <v>346</v>
      </c>
      <c r="M1" s="4">
        <v>347</v>
      </c>
      <c r="N1" s="4">
        <v>348</v>
      </c>
      <c r="O1" s="4">
        <v>349</v>
      </c>
      <c r="P1" s="4">
        <v>350</v>
      </c>
      <c r="Q1" s="4">
        <v>351</v>
      </c>
      <c r="R1" s="4">
        <v>352</v>
      </c>
      <c r="S1" s="4">
        <v>353</v>
      </c>
      <c r="T1" s="4">
        <v>354</v>
      </c>
      <c r="U1" s="4">
        <v>355</v>
      </c>
      <c r="V1" s="4">
        <v>356</v>
      </c>
      <c r="W1" s="4">
        <v>357</v>
      </c>
      <c r="X1" s="4">
        <v>358</v>
      </c>
      <c r="Y1" s="4">
        <v>359</v>
      </c>
      <c r="Z1" s="4">
        <v>360</v>
      </c>
      <c r="AA1" s="4">
        <v>361</v>
      </c>
      <c r="AB1" s="4">
        <v>362</v>
      </c>
      <c r="AC1" s="35">
        <v>363</v>
      </c>
      <c r="AD1" s="4">
        <v>364</v>
      </c>
      <c r="AE1" s="4">
        <v>365</v>
      </c>
      <c r="AF1" s="4">
        <v>366</v>
      </c>
      <c r="AG1" s="4">
        <v>367</v>
      </c>
      <c r="AH1" s="4">
        <v>368</v>
      </c>
      <c r="AI1" s="4">
        <v>369</v>
      </c>
      <c r="AJ1" s="4">
        <v>370</v>
      </c>
      <c r="AK1" s="4">
        <v>371</v>
      </c>
      <c r="AL1" s="4">
        <v>372</v>
      </c>
      <c r="AM1" s="4">
        <v>373</v>
      </c>
      <c r="AN1" s="4">
        <v>374</v>
      </c>
      <c r="AO1" s="4">
        <v>375</v>
      </c>
      <c r="AP1" s="4">
        <v>376</v>
      </c>
      <c r="AQ1" s="4">
        <v>377</v>
      </c>
      <c r="AR1" s="4">
        <v>378</v>
      </c>
      <c r="AS1" s="4">
        <v>651</v>
      </c>
      <c r="AT1" s="43" t="s">
        <v>1</v>
      </c>
      <c r="AV1" s="112" t="s">
        <v>192</v>
      </c>
      <c r="AW1" s="35" t="s">
        <v>67</v>
      </c>
      <c r="AX1" s="32" t="s">
        <v>67</v>
      </c>
      <c r="AY1" s="120" t="s">
        <v>82</v>
      </c>
    </row>
    <row r="2" spans="1:51" ht="12.75">
      <c r="A2" t="s">
        <v>1</v>
      </c>
      <c r="B2" t="s">
        <v>34</v>
      </c>
      <c r="C2" s="3" t="s">
        <v>41</v>
      </c>
      <c r="D2" s="3" t="s">
        <v>42</v>
      </c>
      <c r="E2" s="3" t="s">
        <v>43</v>
      </c>
      <c r="F2" s="4" t="s">
        <v>44</v>
      </c>
      <c r="G2" s="3" t="s">
        <v>45</v>
      </c>
      <c r="H2" s="3" t="s">
        <v>46</v>
      </c>
      <c r="I2" s="3" t="s">
        <v>47</v>
      </c>
      <c r="J2" s="3" t="s">
        <v>145</v>
      </c>
      <c r="K2" s="3" t="s">
        <v>102</v>
      </c>
      <c r="L2" s="3" t="s">
        <v>48</v>
      </c>
      <c r="M2" s="3" t="s">
        <v>49</v>
      </c>
      <c r="N2" s="3" t="s">
        <v>94</v>
      </c>
      <c r="O2" s="4" t="s">
        <v>95</v>
      </c>
      <c r="P2" s="4" t="s">
        <v>96</v>
      </c>
      <c r="Q2" s="3" t="s">
        <v>51</v>
      </c>
      <c r="R2" s="3" t="s">
        <v>97</v>
      </c>
      <c r="S2" s="3" t="s">
        <v>98</v>
      </c>
      <c r="T2" s="4" t="s">
        <v>99</v>
      </c>
      <c r="U2" s="3" t="s">
        <v>100</v>
      </c>
      <c r="V2" s="3" t="s">
        <v>52</v>
      </c>
      <c r="W2" s="3" t="s">
        <v>53</v>
      </c>
      <c r="X2" s="3" t="s">
        <v>101</v>
      </c>
      <c r="Y2" s="3" t="s">
        <v>88</v>
      </c>
      <c r="Z2" s="4" t="s">
        <v>72</v>
      </c>
      <c r="AA2" s="3" t="s">
        <v>50</v>
      </c>
      <c r="AB2" s="3" t="s">
        <v>71</v>
      </c>
      <c r="AC2" s="3" t="s">
        <v>103</v>
      </c>
      <c r="AD2" s="3" t="s">
        <v>104</v>
      </c>
      <c r="AE2" s="3" t="s">
        <v>55</v>
      </c>
      <c r="AF2" s="4" t="s">
        <v>89</v>
      </c>
      <c r="AG2" s="3" t="s">
        <v>90</v>
      </c>
      <c r="AH2" s="3" t="s">
        <v>91</v>
      </c>
      <c r="AI2" s="3" t="s">
        <v>54</v>
      </c>
      <c r="AJ2" s="3" t="s">
        <v>70</v>
      </c>
      <c r="AK2" s="4" t="s">
        <v>105</v>
      </c>
      <c r="AL2" s="3" t="s">
        <v>56</v>
      </c>
      <c r="AM2" s="4" t="s">
        <v>57</v>
      </c>
      <c r="AN2" s="3" t="s">
        <v>58</v>
      </c>
      <c r="AO2" s="3" t="s">
        <v>59</v>
      </c>
      <c r="AP2" s="3" t="s">
        <v>60</v>
      </c>
      <c r="AQ2" s="3" t="s">
        <v>61</v>
      </c>
      <c r="AR2" s="3" t="s">
        <v>62</v>
      </c>
      <c r="AS2" s="3" t="s">
        <v>106</v>
      </c>
      <c r="AT2" s="4" t="s">
        <v>193</v>
      </c>
      <c r="AV2" s="113" t="s">
        <v>194</v>
      </c>
      <c r="AW2" s="3" t="s">
        <v>191</v>
      </c>
      <c r="AX2" s="3" t="s">
        <v>196</v>
      </c>
      <c r="AY2" s="106" t="s">
        <v>219</v>
      </c>
    </row>
    <row r="3" spans="1:50" ht="12.75">
      <c r="A3" t="s">
        <v>2</v>
      </c>
      <c r="B3" t="s">
        <v>2</v>
      </c>
      <c r="C3" s="2"/>
      <c r="D3" s="2"/>
      <c r="E3" s="2"/>
      <c r="G3" s="2"/>
      <c r="H3" s="2"/>
      <c r="J3" s="2"/>
      <c r="K3" s="2"/>
      <c r="L3" s="2"/>
      <c r="M3" s="2"/>
      <c r="N3" s="2"/>
      <c r="Q3" s="2"/>
      <c r="R3" s="2"/>
      <c r="S3" s="2"/>
      <c r="U3" s="2"/>
      <c r="W3" s="2"/>
      <c r="X3" s="25"/>
      <c r="Z3" s="2"/>
      <c r="AA3" s="2"/>
      <c r="AB3" s="2"/>
      <c r="AC3" s="2"/>
      <c r="AE3" s="2"/>
      <c r="AF3" s="27"/>
      <c r="AI3" s="2"/>
      <c r="AK3" s="2"/>
      <c r="AL3" s="2"/>
      <c r="AM3" s="2"/>
      <c r="AN3" s="2"/>
      <c r="AO3" s="2"/>
      <c r="AP3" s="2"/>
      <c r="AQ3" s="2"/>
      <c r="AR3" s="2"/>
      <c r="AS3" s="2"/>
      <c r="AT3" s="4" t="s">
        <v>195</v>
      </c>
      <c r="AW3" s="4"/>
      <c r="AX3" s="3" t="s">
        <v>195</v>
      </c>
    </row>
    <row r="4" spans="1:55" ht="12.75">
      <c r="A4" s="8">
        <v>1</v>
      </c>
      <c r="B4" s="8" t="s">
        <v>0</v>
      </c>
      <c r="C4" s="8">
        <v>343</v>
      </c>
      <c r="D4" s="8">
        <v>23</v>
      </c>
      <c r="E4" s="8">
        <v>884</v>
      </c>
      <c r="F4" s="8">
        <v>1112</v>
      </c>
      <c r="G4" s="8">
        <v>1480</v>
      </c>
      <c r="H4" s="8">
        <v>1720</v>
      </c>
      <c r="I4" s="8">
        <v>1737</v>
      </c>
      <c r="J4" s="8">
        <v>937</v>
      </c>
      <c r="K4" s="8">
        <v>1984</v>
      </c>
      <c r="L4" s="8">
        <v>141</v>
      </c>
      <c r="M4" s="8">
        <v>1947</v>
      </c>
      <c r="N4" s="8">
        <v>1668</v>
      </c>
      <c r="O4" s="8">
        <v>2198</v>
      </c>
      <c r="P4" s="8">
        <v>2131</v>
      </c>
      <c r="Q4" s="8">
        <v>1482</v>
      </c>
      <c r="R4" s="8">
        <v>1398</v>
      </c>
      <c r="S4" s="8">
        <v>2004</v>
      </c>
      <c r="T4" s="8">
        <v>2462</v>
      </c>
      <c r="U4" s="8">
        <v>809</v>
      </c>
      <c r="V4" s="8">
        <v>2490</v>
      </c>
      <c r="W4" s="8">
        <v>2400</v>
      </c>
      <c r="X4" s="20">
        <v>2116</v>
      </c>
      <c r="Y4" s="8">
        <v>1556</v>
      </c>
      <c r="Z4" s="8">
        <v>2681</v>
      </c>
      <c r="AA4" s="8">
        <v>1783</v>
      </c>
      <c r="AB4" s="8">
        <v>1331</v>
      </c>
      <c r="AC4" s="8">
        <v>2265</v>
      </c>
      <c r="AD4" s="8">
        <v>2013</v>
      </c>
      <c r="AE4" s="8">
        <v>2173</v>
      </c>
      <c r="AF4" s="8">
        <v>2081</v>
      </c>
      <c r="AG4" s="8">
        <v>1860</v>
      </c>
      <c r="AH4" s="8">
        <v>1066</v>
      </c>
      <c r="AI4" s="8">
        <v>2531</v>
      </c>
      <c r="AJ4" s="8">
        <v>2246</v>
      </c>
      <c r="AK4" s="8">
        <v>568</v>
      </c>
      <c r="AL4" s="8">
        <v>2152</v>
      </c>
      <c r="AM4" s="8">
        <v>2759</v>
      </c>
      <c r="AN4" s="8">
        <v>1218</v>
      </c>
      <c r="AO4" s="8">
        <v>845</v>
      </c>
      <c r="AP4" s="8">
        <v>764</v>
      </c>
      <c r="AQ4" s="8">
        <v>903</v>
      </c>
      <c r="AR4" s="8">
        <v>1712</v>
      </c>
      <c r="AS4" s="8">
        <v>615</v>
      </c>
      <c r="AT4" s="8">
        <f aca="true" t="shared" si="0" ref="AT4:AT9">SUM(C4:AS4)</f>
        <v>68588</v>
      </c>
      <c r="AU4" s="8" t="s">
        <v>0</v>
      </c>
      <c r="AV4" s="8">
        <v>86108</v>
      </c>
      <c r="AW4" s="10">
        <v>247062</v>
      </c>
      <c r="AX4" s="8">
        <v>229425</v>
      </c>
      <c r="AY4" s="8">
        <v>5623559</v>
      </c>
      <c r="AZ4" s="42"/>
      <c r="BA4" s="42"/>
      <c r="BB4" s="42"/>
      <c r="BC4" s="42"/>
    </row>
    <row r="5" spans="1:55" ht="12.75">
      <c r="A5" s="8"/>
      <c r="B5" t="s">
        <v>127</v>
      </c>
      <c r="C5" s="8">
        <f>C4-C25+C24+C27</f>
        <v>335</v>
      </c>
      <c r="D5" s="8">
        <f>D4-D25+D24+D27</f>
        <v>18</v>
      </c>
      <c r="E5" s="8">
        <f aca="true" t="shared" si="1" ref="E5:AS5">E4-E25+E24+E27</f>
        <v>878</v>
      </c>
      <c r="F5" s="8">
        <f t="shared" si="1"/>
        <v>1107</v>
      </c>
      <c r="G5" s="8">
        <f t="shared" si="1"/>
        <v>1479</v>
      </c>
      <c r="H5" s="8">
        <f t="shared" si="1"/>
        <v>1704</v>
      </c>
      <c r="I5" s="8">
        <f t="shared" si="1"/>
        <v>1743</v>
      </c>
      <c r="J5" s="8">
        <f t="shared" si="1"/>
        <v>917</v>
      </c>
      <c r="K5" s="8">
        <f t="shared" si="1"/>
        <v>1983</v>
      </c>
      <c r="L5" s="8">
        <f t="shared" si="1"/>
        <v>138</v>
      </c>
      <c r="M5" s="8">
        <f t="shared" si="1"/>
        <v>1958</v>
      </c>
      <c r="N5" s="8">
        <f t="shared" si="1"/>
        <v>1681</v>
      </c>
      <c r="O5" s="8">
        <f t="shared" si="1"/>
        <v>2216</v>
      </c>
      <c r="P5" s="8">
        <f t="shared" si="1"/>
        <v>2130</v>
      </c>
      <c r="Q5" s="8">
        <f t="shared" si="1"/>
        <v>1473</v>
      </c>
      <c r="R5" s="8">
        <f t="shared" si="1"/>
        <v>1410</v>
      </c>
      <c r="S5" s="8">
        <f t="shared" si="1"/>
        <v>2011</v>
      </c>
      <c r="T5" s="8">
        <f t="shared" si="1"/>
        <v>2450</v>
      </c>
      <c r="U5" s="8">
        <f t="shared" si="1"/>
        <v>810</v>
      </c>
      <c r="V5" s="8">
        <f t="shared" si="1"/>
        <v>2501</v>
      </c>
      <c r="W5" s="8">
        <f t="shared" si="1"/>
        <v>2423</v>
      </c>
      <c r="X5" s="8">
        <f t="shared" si="1"/>
        <v>2123</v>
      </c>
      <c r="Y5" s="8">
        <f t="shared" si="1"/>
        <v>1566</v>
      </c>
      <c r="Z5" s="8">
        <f t="shared" si="1"/>
        <v>2702</v>
      </c>
      <c r="AA5" s="8">
        <f t="shared" si="1"/>
        <v>1785</v>
      </c>
      <c r="AB5" s="8">
        <f t="shared" si="1"/>
        <v>1345</v>
      </c>
      <c r="AC5" s="8">
        <f t="shared" si="1"/>
        <v>2269</v>
      </c>
      <c r="AD5" s="8">
        <f t="shared" si="1"/>
        <v>2012</v>
      </c>
      <c r="AE5" s="8">
        <f t="shared" si="1"/>
        <v>2195</v>
      </c>
      <c r="AF5" s="8">
        <f t="shared" si="1"/>
        <v>2107</v>
      </c>
      <c r="AG5" s="8">
        <f t="shared" si="1"/>
        <v>1869</v>
      </c>
      <c r="AH5" s="8">
        <f t="shared" si="1"/>
        <v>1065</v>
      </c>
      <c r="AI5" s="8">
        <f t="shared" si="1"/>
        <v>2547</v>
      </c>
      <c r="AJ5" s="8">
        <f t="shared" si="1"/>
        <v>2257</v>
      </c>
      <c r="AK5" s="8">
        <f t="shared" si="1"/>
        <v>574</v>
      </c>
      <c r="AL5" s="8">
        <f t="shared" si="1"/>
        <v>2155</v>
      </c>
      <c r="AM5" s="8">
        <f t="shared" si="1"/>
        <v>2781</v>
      </c>
      <c r="AN5" s="8">
        <f t="shared" si="1"/>
        <v>1212</v>
      </c>
      <c r="AO5" s="8">
        <f t="shared" si="1"/>
        <v>846</v>
      </c>
      <c r="AP5" s="8">
        <f t="shared" si="1"/>
        <v>745</v>
      </c>
      <c r="AQ5" s="8">
        <f t="shared" si="1"/>
        <v>911</v>
      </c>
      <c r="AR5" s="8">
        <f t="shared" si="1"/>
        <v>1717</v>
      </c>
      <c r="AS5" s="8">
        <f t="shared" si="1"/>
        <v>615</v>
      </c>
      <c r="AT5" s="8">
        <f t="shared" si="0"/>
        <v>68763</v>
      </c>
      <c r="AU5" t="s">
        <v>127</v>
      </c>
      <c r="AV5" s="8">
        <f>AV4-AV25+AV24+AV27</f>
        <v>86286</v>
      </c>
      <c r="AW5" s="8">
        <f>AW4-AW25+AW24+AW27</f>
        <v>247299</v>
      </c>
      <c r="AX5" s="8">
        <f>AX4-AX25+AX24+AX27</f>
        <v>229659</v>
      </c>
      <c r="AY5" s="8">
        <f>AY4-AY28+AY27+AY30</f>
        <v>5631897</v>
      </c>
      <c r="AZ5" s="42"/>
      <c r="BA5" s="42"/>
      <c r="BB5" s="42"/>
      <c r="BC5" s="42"/>
    </row>
    <row r="6" spans="1:55" ht="15">
      <c r="A6" s="8">
        <v>2</v>
      </c>
      <c r="B6" s="11" t="s">
        <v>3</v>
      </c>
      <c r="C6" s="8">
        <v>300</v>
      </c>
      <c r="D6" s="8">
        <v>18</v>
      </c>
      <c r="E6" s="8">
        <v>700</v>
      </c>
      <c r="F6" s="8">
        <v>900</v>
      </c>
      <c r="G6" s="8">
        <v>1200</v>
      </c>
      <c r="H6" s="8">
        <v>1300</v>
      </c>
      <c r="I6" s="8">
        <v>1300</v>
      </c>
      <c r="J6" s="8">
        <v>800</v>
      </c>
      <c r="K6" s="8">
        <v>1500</v>
      </c>
      <c r="L6" s="8">
        <v>130</v>
      </c>
      <c r="M6" s="8">
        <v>1500</v>
      </c>
      <c r="N6" s="8">
        <v>1300</v>
      </c>
      <c r="O6" s="8">
        <v>1800</v>
      </c>
      <c r="P6" s="8">
        <v>1700</v>
      </c>
      <c r="Q6" s="8">
        <v>1200</v>
      </c>
      <c r="R6" s="8">
        <v>1100</v>
      </c>
      <c r="S6" s="8">
        <v>1600</v>
      </c>
      <c r="T6" s="8">
        <v>1900</v>
      </c>
      <c r="U6" s="8">
        <v>650</v>
      </c>
      <c r="V6" s="8">
        <v>2000</v>
      </c>
      <c r="W6" s="8">
        <v>2000</v>
      </c>
      <c r="X6" s="8">
        <v>1700</v>
      </c>
      <c r="Y6" s="8">
        <v>1300</v>
      </c>
      <c r="Z6" s="8">
        <v>2200</v>
      </c>
      <c r="AA6" s="8">
        <v>1300</v>
      </c>
      <c r="AB6" s="8">
        <v>1000</v>
      </c>
      <c r="AC6" s="8">
        <v>1800</v>
      </c>
      <c r="AD6" s="8">
        <v>1600</v>
      </c>
      <c r="AE6" s="8">
        <v>1800</v>
      </c>
      <c r="AF6" s="8">
        <v>1700</v>
      </c>
      <c r="AG6" s="8">
        <v>1500</v>
      </c>
      <c r="AH6" s="8">
        <v>900</v>
      </c>
      <c r="AI6" s="8">
        <v>2100</v>
      </c>
      <c r="AJ6" s="8">
        <v>1800</v>
      </c>
      <c r="AK6" s="8">
        <v>450</v>
      </c>
      <c r="AL6" s="8">
        <v>1800</v>
      </c>
      <c r="AM6" s="8">
        <v>2000</v>
      </c>
      <c r="AN6" s="8">
        <v>1000</v>
      </c>
      <c r="AO6" s="8">
        <v>700</v>
      </c>
      <c r="AP6" s="8">
        <v>700</v>
      </c>
      <c r="AQ6" s="8">
        <v>800</v>
      </c>
      <c r="AR6" s="8">
        <v>1300</v>
      </c>
      <c r="AS6" s="8">
        <v>500</v>
      </c>
      <c r="AT6" s="8">
        <f t="shared" si="0"/>
        <v>54848</v>
      </c>
      <c r="AU6" s="11" t="s">
        <v>3</v>
      </c>
      <c r="AV6" s="11">
        <v>54848</v>
      </c>
      <c r="AW6" s="8">
        <v>168821</v>
      </c>
      <c r="AX6" s="8">
        <f>AW6-AV6+AT6</f>
        <v>168821</v>
      </c>
      <c r="AY6" s="8">
        <v>4729454</v>
      </c>
      <c r="AZ6" s="83"/>
      <c r="BA6" s="42"/>
      <c r="BB6" s="42"/>
      <c r="BC6" s="42"/>
    </row>
    <row r="7" spans="1:55" ht="15">
      <c r="A7" s="8">
        <v>3</v>
      </c>
      <c r="B7" s="11" t="s">
        <v>5</v>
      </c>
      <c r="C7" s="8">
        <v>127</v>
      </c>
      <c r="D7" s="8">
        <v>13</v>
      </c>
      <c r="E7" s="8">
        <v>358</v>
      </c>
      <c r="F7" s="8">
        <v>376</v>
      </c>
      <c r="G7" s="8">
        <v>571</v>
      </c>
      <c r="H7" s="8">
        <v>645</v>
      </c>
      <c r="I7" s="8">
        <v>510</v>
      </c>
      <c r="J7" s="8">
        <v>311</v>
      </c>
      <c r="K7" s="8">
        <v>777</v>
      </c>
      <c r="L7" s="8">
        <v>57</v>
      </c>
      <c r="M7" s="8">
        <v>901</v>
      </c>
      <c r="N7" s="8">
        <v>608</v>
      </c>
      <c r="O7" s="8">
        <v>710</v>
      </c>
      <c r="P7" s="8">
        <v>835</v>
      </c>
      <c r="Q7" s="8">
        <v>535</v>
      </c>
      <c r="R7" s="8">
        <v>632</v>
      </c>
      <c r="S7" s="8">
        <v>803</v>
      </c>
      <c r="T7" s="8">
        <v>893</v>
      </c>
      <c r="U7" s="8">
        <v>357</v>
      </c>
      <c r="V7" s="8">
        <v>815</v>
      </c>
      <c r="W7" s="8">
        <v>648</v>
      </c>
      <c r="X7" s="8">
        <v>662</v>
      </c>
      <c r="Y7" s="8">
        <v>490</v>
      </c>
      <c r="Z7" s="8">
        <v>1160</v>
      </c>
      <c r="AA7" s="8">
        <v>673</v>
      </c>
      <c r="AB7" s="8">
        <v>546</v>
      </c>
      <c r="AC7" s="8">
        <v>814</v>
      </c>
      <c r="AD7" s="8">
        <v>846</v>
      </c>
      <c r="AE7" s="8">
        <v>774</v>
      </c>
      <c r="AF7" s="8">
        <v>638</v>
      </c>
      <c r="AG7" s="8">
        <v>620</v>
      </c>
      <c r="AH7" s="8">
        <v>311</v>
      </c>
      <c r="AI7" s="8">
        <v>930</v>
      </c>
      <c r="AJ7" s="8">
        <v>860</v>
      </c>
      <c r="AK7" s="8">
        <v>172</v>
      </c>
      <c r="AL7" s="8">
        <v>822</v>
      </c>
      <c r="AM7" s="8">
        <v>1214</v>
      </c>
      <c r="AN7" s="8">
        <v>428</v>
      </c>
      <c r="AO7" s="8">
        <v>254</v>
      </c>
      <c r="AP7" s="8">
        <v>262</v>
      </c>
      <c r="AQ7" s="8">
        <v>296</v>
      </c>
      <c r="AR7" s="8">
        <v>656</v>
      </c>
      <c r="AS7" s="8">
        <v>233</v>
      </c>
      <c r="AT7" s="8">
        <f t="shared" si="0"/>
        <v>25143</v>
      </c>
      <c r="AU7" s="11" t="s">
        <v>5</v>
      </c>
      <c r="AV7" s="11">
        <v>25140</v>
      </c>
      <c r="AW7" s="8">
        <v>77489</v>
      </c>
      <c r="AX7" s="8">
        <f>AW7-AV7+AT7</f>
        <v>77492</v>
      </c>
      <c r="AY7" s="8">
        <v>2025483</v>
      </c>
      <c r="AZ7" s="42"/>
      <c r="BA7" s="42"/>
      <c r="BB7" s="42"/>
      <c r="BC7" s="42"/>
    </row>
    <row r="8" spans="1:55" ht="15">
      <c r="A8" s="8">
        <v>4</v>
      </c>
      <c r="B8" s="11" t="s">
        <v>6</v>
      </c>
      <c r="C8" s="8">
        <v>4</v>
      </c>
      <c r="D8" s="8">
        <v>0</v>
      </c>
      <c r="E8" s="8">
        <v>23</v>
      </c>
      <c r="F8" s="8">
        <v>3</v>
      </c>
      <c r="G8" s="8">
        <v>13</v>
      </c>
      <c r="H8" s="8">
        <v>5</v>
      </c>
      <c r="I8" s="8">
        <v>20</v>
      </c>
      <c r="J8" s="8">
        <v>3</v>
      </c>
      <c r="K8" s="8">
        <v>10</v>
      </c>
      <c r="L8" s="8">
        <v>18</v>
      </c>
      <c r="M8" s="8">
        <v>50</v>
      </c>
      <c r="N8" s="8">
        <v>61</v>
      </c>
      <c r="O8" s="8">
        <v>110</v>
      </c>
      <c r="P8" s="8">
        <v>16</v>
      </c>
      <c r="Q8" s="8">
        <v>20</v>
      </c>
      <c r="R8" s="8">
        <v>28</v>
      </c>
      <c r="S8" s="8">
        <v>7</v>
      </c>
      <c r="T8" s="8">
        <v>6</v>
      </c>
      <c r="U8" s="8">
        <v>0</v>
      </c>
      <c r="V8" s="8">
        <v>40</v>
      </c>
      <c r="W8" s="8">
        <v>6</v>
      </c>
      <c r="X8" s="8">
        <v>2</v>
      </c>
      <c r="Y8" s="8">
        <v>8</v>
      </c>
      <c r="Z8" s="8">
        <v>4</v>
      </c>
      <c r="AA8" s="8">
        <v>4</v>
      </c>
      <c r="AB8" s="8">
        <v>25</v>
      </c>
      <c r="AC8" s="8">
        <v>1</v>
      </c>
      <c r="AD8" s="8">
        <v>2</v>
      </c>
      <c r="AE8" s="8">
        <v>54</v>
      </c>
      <c r="AF8" s="8">
        <v>6</v>
      </c>
      <c r="AG8" s="8">
        <v>5</v>
      </c>
      <c r="AH8" s="8">
        <v>4</v>
      </c>
      <c r="AI8" s="8">
        <v>43</v>
      </c>
      <c r="AJ8" s="8">
        <v>3</v>
      </c>
      <c r="AK8" s="8">
        <v>10</v>
      </c>
      <c r="AL8" s="8">
        <v>14</v>
      </c>
      <c r="AM8" s="8">
        <v>2</v>
      </c>
      <c r="AN8" s="8">
        <v>60</v>
      </c>
      <c r="AO8" s="8">
        <v>17</v>
      </c>
      <c r="AP8" s="8">
        <v>16</v>
      </c>
      <c r="AQ8" s="8">
        <v>10</v>
      </c>
      <c r="AR8" s="8">
        <v>3</v>
      </c>
      <c r="AS8" s="8">
        <v>0</v>
      </c>
      <c r="AT8" s="8">
        <f t="shared" si="0"/>
        <v>736</v>
      </c>
      <c r="AU8" s="11" t="s">
        <v>6</v>
      </c>
      <c r="AV8" s="11">
        <v>736</v>
      </c>
      <c r="AW8" s="8">
        <v>1529</v>
      </c>
      <c r="AX8" s="8">
        <f>AW8-AV8+AT8</f>
        <v>1529</v>
      </c>
      <c r="AY8" s="8">
        <v>94539</v>
      </c>
      <c r="AZ8" s="42"/>
      <c r="BA8" s="42"/>
      <c r="BB8" s="42"/>
      <c r="BC8" s="42"/>
    </row>
    <row r="9" spans="1:55" ht="15">
      <c r="A9" s="8" t="s">
        <v>74</v>
      </c>
      <c r="B9" s="11" t="s">
        <v>8</v>
      </c>
      <c r="C9" s="8">
        <f aca="true" t="shared" si="2" ref="C9:AS9">SUM(C7:C8)</f>
        <v>131</v>
      </c>
      <c r="D9" s="8">
        <f t="shared" si="2"/>
        <v>13</v>
      </c>
      <c r="E9" s="8">
        <f t="shared" si="2"/>
        <v>381</v>
      </c>
      <c r="F9" s="8">
        <f t="shared" si="2"/>
        <v>379</v>
      </c>
      <c r="G9" s="8">
        <f t="shared" si="2"/>
        <v>584</v>
      </c>
      <c r="H9" s="8">
        <f t="shared" si="2"/>
        <v>650</v>
      </c>
      <c r="I9" s="8">
        <f t="shared" si="2"/>
        <v>530</v>
      </c>
      <c r="J9" s="8">
        <f t="shared" si="2"/>
        <v>314</v>
      </c>
      <c r="K9" s="8">
        <f t="shared" si="2"/>
        <v>787</v>
      </c>
      <c r="L9" s="8">
        <f t="shared" si="2"/>
        <v>75</v>
      </c>
      <c r="M9" s="8">
        <f t="shared" si="2"/>
        <v>951</v>
      </c>
      <c r="N9" s="8">
        <f t="shared" si="2"/>
        <v>669</v>
      </c>
      <c r="O9" s="8">
        <f t="shared" si="2"/>
        <v>820</v>
      </c>
      <c r="P9" s="8">
        <f t="shared" si="2"/>
        <v>851</v>
      </c>
      <c r="Q9" s="8">
        <f t="shared" si="2"/>
        <v>555</v>
      </c>
      <c r="R9" s="8">
        <f t="shared" si="2"/>
        <v>660</v>
      </c>
      <c r="S9" s="8">
        <f t="shared" si="2"/>
        <v>810</v>
      </c>
      <c r="T9" s="8">
        <f t="shared" si="2"/>
        <v>899</v>
      </c>
      <c r="U9" s="8">
        <f t="shared" si="2"/>
        <v>357</v>
      </c>
      <c r="V9" s="8">
        <f t="shared" si="2"/>
        <v>855</v>
      </c>
      <c r="W9" s="8">
        <f t="shared" si="2"/>
        <v>654</v>
      </c>
      <c r="X9" s="8">
        <f t="shared" si="2"/>
        <v>664</v>
      </c>
      <c r="Y9" s="8">
        <f t="shared" si="2"/>
        <v>498</v>
      </c>
      <c r="Z9" s="8">
        <f t="shared" si="2"/>
        <v>1164</v>
      </c>
      <c r="AA9" s="8">
        <f t="shared" si="2"/>
        <v>677</v>
      </c>
      <c r="AB9" s="8">
        <f t="shared" si="2"/>
        <v>571</v>
      </c>
      <c r="AC9" s="8">
        <f t="shared" si="2"/>
        <v>815</v>
      </c>
      <c r="AD9" s="8">
        <f t="shared" si="2"/>
        <v>848</v>
      </c>
      <c r="AE9" s="8">
        <f t="shared" si="2"/>
        <v>828</v>
      </c>
      <c r="AF9" s="8">
        <f t="shared" si="2"/>
        <v>644</v>
      </c>
      <c r="AG9" s="8">
        <f t="shared" si="2"/>
        <v>625</v>
      </c>
      <c r="AH9" s="8">
        <f t="shared" si="2"/>
        <v>315</v>
      </c>
      <c r="AI9" s="8">
        <f t="shared" si="2"/>
        <v>973</v>
      </c>
      <c r="AJ9" s="8">
        <f t="shared" si="2"/>
        <v>863</v>
      </c>
      <c r="AK9" s="8">
        <f t="shared" si="2"/>
        <v>182</v>
      </c>
      <c r="AL9" s="8">
        <f t="shared" si="2"/>
        <v>836</v>
      </c>
      <c r="AM9" s="8">
        <f t="shared" si="2"/>
        <v>1216</v>
      </c>
      <c r="AN9" s="8">
        <f t="shared" si="2"/>
        <v>488</v>
      </c>
      <c r="AO9" s="8">
        <f t="shared" si="2"/>
        <v>271</v>
      </c>
      <c r="AP9" s="8">
        <f t="shared" si="2"/>
        <v>278</v>
      </c>
      <c r="AQ9" s="8">
        <f t="shared" si="2"/>
        <v>306</v>
      </c>
      <c r="AR9" s="8">
        <f t="shared" si="2"/>
        <v>659</v>
      </c>
      <c r="AS9" s="8">
        <f t="shared" si="2"/>
        <v>233</v>
      </c>
      <c r="AT9" s="8">
        <f t="shared" si="0"/>
        <v>25879</v>
      </c>
      <c r="AU9" s="11" t="s">
        <v>8</v>
      </c>
      <c r="AV9" s="8">
        <f>SUM(AV7:AV8)</f>
        <v>25876</v>
      </c>
      <c r="AW9" s="8">
        <f>SUM(AW7:AW8)</f>
        <v>79018</v>
      </c>
      <c r="AX9" s="8">
        <f>SUM(AX7:AX8)</f>
        <v>79021</v>
      </c>
      <c r="AY9" s="8">
        <f>SUM(AY7:AY8)</f>
        <v>2120022</v>
      </c>
      <c r="AZ9" s="42"/>
      <c r="BA9" s="42"/>
      <c r="BB9" s="42"/>
      <c r="BC9" s="42"/>
    </row>
    <row r="10" spans="1:55" ht="15">
      <c r="A10" s="8" t="s">
        <v>75</v>
      </c>
      <c r="B10" s="11" t="s">
        <v>10</v>
      </c>
      <c r="C10" s="18">
        <f aca="true" t="shared" si="3" ref="C10:AT10">C9/C4</f>
        <v>0.3819241982507289</v>
      </c>
      <c r="D10" s="18">
        <f t="shared" si="3"/>
        <v>0.5652173913043478</v>
      </c>
      <c r="E10" s="18">
        <f t="shared" si="3"/>
        <v>0.4309954751131222</v>
      </c>
      <c r="F10" s="18">
        <f t="shared" si="3"/>
        <v>0.3408273381294964</v>
      </c>
      <c r="G10" s="18">
        <f t="shared" si="3"/>
        <v>0.3945945945945946</v>
      </c>
      <c r="H10" s="18">
        <f t="shared" si="3"/>
        <v>0.37790697674418605</v>
      </c>
      <c r="I10" s="18">
        <f t="shared" si="3"/>
        <v>0.3051237766263673</v>
      </c>
      <c r="J10" s="18">
        <f t="shared" si="3"/>
        <v>0.33511205976520814</v>
      </c>
      <c r="K10" s="18">
        <f t="shared" si="3"/>
        <v>0.3966733870967742</v>
      </c>
      <c r="L10" s="18">
        <f t="shared" si="3"/>
        <v>0.5319148936170213</v>
      </c>
      <c r="M10" s="18">
        <f t="shared" si="3"/>
        <v>0.4884437596302003</v>
      </c>
      <c r="N10" s="18">
        <f t="shared" si="3"/>
        <v>0.4010791366906475</v>
      </c>
      <c r="O10" s="18">
        <f t="shared" si="3"/>
        <v>0.37306642402183804</v>
      </c>
      <c r="P10" s="18">
        <f t="shared" si="3"/>
        <v>0.3993430314406382</v>
      </c>
      <c r="Q10" s="18">
        <f t="shared" si="3"/>
        <v>0.37449392712550605</v>
      </c>
      <c r="R10" s="18">
        <f t="shared" si="3"/>
        <v>0.4721030042918455</v>
      </c>
      <c r="S10" s="18">
        <f t="shared" si="3"/>
        <v>0.4041916167664671</v>
      </c>
      <c r="T10" s="18">
        <f t="shared" si="3"/>
        <v>0.36515028432168967</v>
      </c>
      <c r="U10" s="18">
        <f t="shared" si="3"/>
        <v>0.44128553770086526</v>
      </c>
      <c r="V10" s="18">
        <f t="shared" si="3"/>
        <v>0.3433734939759036</v>
      </c>
      <c r="W10" s="18">
        <f t="shared" si="3"/>
        <v>0.2725</v>
      </c>
      <c r="X10" s="18">
        <f t="shared" si="3"/>
        <v>0.31379962192816635</v>
      </c>
      <c r="Y10" s="18">
        <f t="shared" si="3"/>
        <v>0.32005141388174807</v>
      </c>
      <c r="Z10" s="18">
        <f t="shared" si="3"/>
        <v>0.4341663558373741</v>
      </c>
      <c r="AA10" s="18">
        <f t="shared" si="3"/>
        <v>0.3796971396522715</v>
      </c>
      <c r="AB10" s="18">
        <f t="shared" si="3"/>
        <v>0.4290007513148009</v>
      </c>
      <c r="AC10" s="18">
        <f t="shared" si="3"/>
        <v>0.3598233995584989</v>
      </c>
      <c r="AD10" s="18">
        <f t="shared" si="3"/>
        <v>0.42126179831097865</v>
      </c>
      <c r="AE10" s="18">
        <f t="shared" si="3"/>
        <v>0.3810400368154625</v>
      </c>
      <c r="AF10" s="18">
        <f t="shared" si="3"/>
        <v>0.30946660259490627</v>
      </c>
      <c r="AG10" s="18">
        <f t="shared" si="3"/>
        <v>0.33602150537634407</v>
      </c>
      <c r="AH10" s="18">
        <f t="shared" si="3"/>
        <v>0.2954971857410882</v>
      </c>
      <c r="AI10" s="18">
        <f t="shared" si="3"/>
        <v>0.3844330304227578</v>
      </c>
      <c r="AJ10" s="18">
        <f t="shared" si="3"/>
        <v>0.3842386464826358</v>
      </c>
      <c r="AK10" s="18">
        <f t="shared" si="3"/>
        <v>0.3204225352112676</v>
      </c>
      <c r="AL10" s="18">
        <f t="shared" si="3"/>
        <v>0.38847583643122674</v>
      </c>
      <c r="AM10" s="18">
        <f t="shared" si="3"/>
        <v>0.44073939833272924</v>
      </c>
      <c r="AN10" s="18">
        <f t="shared" si="3"/>
        <v>0.4006568144499179</v>
      </c>
      <c r="AO10" s="18">
        <f t="shared" si="3"/>
        <v>0.3207100591715976</v>
      </c>
      <c r="AP10" s="18">
        <f t="shared" si="3"/>
        <v>0.36387434554973824</v>
      </c>
      <c r="AQ10" s="18">
        <f>AQ9/AQ4</f>
        <v>0.3388704318936877</v>
      </c>
      <c r="AR10" s="18">
        <f>AR9/AR4</f>
        <v>0.38492990654205606</v>
      </c>
      <c r="AS10" s="18">
        <f>AS9/AS4</f>
        <v>0.37886178861788616</v>
      </c>
      <c r="AT10" s="18">
        <f t="shared" si="3"/>
        <v>0.37731089986586575</v>
      </c>
      <c r="AU10" s="11" t="s">
        <v>10</v>
      </c>
      <c r="AV10" s="18">
        <f>AV9/AV4</f>
        <v>0.30050634087425093</v>
      </c>
      <c r="AW10" s="18">
        <f>AW9/AW4</f>
        <v>0.3198306497964074</v>
      </c>
      <c r="AX10" s="18">
        <f>AX9/AX4</f>
        <v>0.34443064182194616</v>
      </c>
      <c r="AY10" s="18">
        <f>AY9/AY4</f>
        <v>0.37698937630066653</v>
      </c>
      <c r="AZ10" s="84"/>
      <c r="BA10" s="84"/>
      <c r="BB10" s="84"/>
      <c r="BC10" s="42"/>
    </row>
    <row r="11" spans="1:55" ht="15">
      <c r="A11" s="8" t="s">
        <v>76</v>
      </c>
      <c r="B11" s="11" t="s">
        <v>37</v>
      </c>
      <c r="C11" s="18">
        <f aca="true" t="shared" si="4" ref="C11:AT11">C8/C9</f>
        <v>0.030534351145038167</v>
      </c>
      <c r="D11" s="18">
        <f t="shared" si="4"/>
        <v>0</v>
      </c>
      <c r="E11" s="18">
        <f t="shared" si="4"/>
        <v>0.06036745406824147</v>
      </c>
      <c r="F11" s="18">
        <f t="shared" si="4"/>
        <v>0.0079155672823219</v>
      </c>
      <c r="G11" s="18">
        <f t="shared" si="4"/>
        <v>0.02226027397260274</v>
      </c>
      <c r="H11" s="18">
        <f t="shared" si="4"/>
        <v>0.007692307692307693</v>
      </c>
      <c r="I11" s="18">
        <f t="shared" si="4"/>
        <v>0.03773584905660377</v>
      </c>
      <c r="J11" s="18">
        <f t="shared" si="4"/>
        <v>0.009554140127388535</v>
      </c>
      <c r="K11" s="18">
        <f t="shared" si="4"/>
        <v>0.012706480304955527</v>
      </c>
      <c r="L11" s="18">
        <f t="shared" si="4"/>
        <v>0.24</v>
      </c>
      <c r="M11" s="18">
        <f t="shared" si="4"/>
        <v>0.052576235541535225</v>
      </c>
      <c r="N11" s="18">
        <f t="shared" si="4"/>
        <v>0.09118086696562033</v>
      </c>
      <c r="O11" s="18">
        <f t="shared" si="4"/>
        <v>0.13414634146341464</v>
      </c>
      <c r="P11" s="18">
        <f t="shared" si="4"/>
        <v>0.01880141010575793</v>
      </c>
      <c r="Q11" s="18">
        <f t="shared" si="4"/>
        <v>0.036036036036036036</v>
      </c>
      <c r="R11" s="18">
        <f t="shared" si="4"/>
        <v>0.04242424242424243</v>
      </c>
      <c r="S11" s="18">
        <f t="shared" si="4"/>
        <v>0.008641975308641974</v>
      </c>
      <c r="T11" s="18">
        <f t="shared" si="4"/>
        <v>0.006674082313681869</v>
      </c>
      <c r="U11" s="18">
        <f t="shared" si="4"/>
        <v>0</v>
      </c>
      <c r="V11" s="18">
        <f t="shared" si="4"/>
        <v>0.04678362573099415</v>
      </c>
      <c r="W11" s="18">
        <f t="shared" si="4"/>
        <v>0.009174311926605505</v>
      </c>
      <c r="X11" s="18">
        <f t="shared" si="4"/>
        <v>0.0030120481927710845</v>
      </c>
      <c r="Y11" s="18">
        <f t="shared" si="4"/>
        <v>0.01606425702811245</v>
      </c>
      <c r="Z11" s="18">
        <f t="shared" si="4"/>
        <v>0.003436426116838488</v>
      </c>
      <c r="AA11" s="18">
        <f t="shared" si="4"/>
        <v>0.005908419497784343</v>
      </c>
      <c r="AB11" s="18">
        <f t="shared" si="4"/>
        <v>0.043782837127845885</v>
      </c>
      <c r="AC11" s="18">
        <f t="shared" si="4"/>
        <v>0.001226993865030675</v>
      </c>
      <c r="AD11" s="18">
        <f t="shared" si="4"/>
        <v>0.0023584905660377358</v>
      </c>
      <c r="AE11" s="18">
        <f t="shared" si="4"/>
        <v>0.06521739130434782</v>
      </c>
      <c r="AF11" s="18">
        <f t="shared" si="4"/>
        <v>0.009316770186335404</v>
      </c>
      <c r="AG11" s="18">
        <f>AG8/AG9</f>
        <v>0.008</v>
      </c>
      <c r="AH11" s="18">
        <f t="shared" si="4"/>
        <v>0.012698412698412698</v>
      </c>
      <c r="AI11" s="18">
        <f t="shared" si="4"/>
        <v>0.044193216855087356</v>
      </c>
      <c r="AJ11" s="18">
        <f t="shared" si="4"/>
        <v>0.0034762456546929316</v>
      </c>
      <c r="AK11" s="18">
        <f t="shared" si="4"/>
        <v>0.054945054945054944</v>
      </c>
      <c r="AL11" s="18">
        <f t="shared" si="4"/>
        <v>0.01674641148325359</v>
      </c>
      <c r="AM11" s="18">
        <f t="shared" si="4"/>
        <v>0.001644736842105263</v>
      </c>
      <c r="AN11" s="18">
        <f t="shared" si="4"/>
        <v>0.12295081967213115</v>
      </c>
      <c r="AO11" s="18">
        <f t="shared" si="4"/>
        <v>0.06273062730627306</v>
      </c>
      <c r="AP11" s="18">
        <f t="shared" si="4"/>
        <v>0.05755395683453238</v>
      </c>
      <c r="AQ11" s="18">
        <f>AQ8/AQ9</f>
        <v>0.032679738562091505</v>
      </c>
      <c r="AR11" s="18">
        <f>AR8/AR9</f>
        <v>0.004552352048558422</v>
      </c>
      <c r="AS11" s="18">
        <f>AS8/AS9</f>
        <v>0</v>
      </c>
      <c r="AT11" s="18">
        <f t="shared" si="4"/>
        <v>0.028440047915298118</v>
      </c>
      <c r="AU11" s="11" t="s">
        <v>37</v>
      </c>
      <c r="AV11" s="18">
        <f>AV8/AV9</f>
        <v>0.02844334518472716</v>
      </c>
      <c r="AW11" s="18">
        <f>AW8/AW9</f>
        <v>0.019350021514085398</v>
      </c>
      <c r="AX11" s="18">
        <f>AX8/AX9</f>
        <v>0.01934928689841941</v>
      </c>
      <c r="AY11" s="18">
        <f>AY8/AY9</f>
        <v>0.044593405162776614</v>
      </c>
      <c r="AZ11" s="84"/>
      <c r="BA11" s="84"/>
      <c r="BB11" s="84"/>
      <c r="BC11" s="42"/>
    </row>
    <row r="12" spans="1:55" ht="15">
      <c r="A12" s="8">
        <v>5</v>
      </c>
      <c r="B12" s="11" t="s">
        <v>11</v>
      </c>
      <c r="C12" s="8">
        <v>169</v>
      </c>
      <c r="D12" s="8">
        <v>5</v>
      </c>
      <c r="E12" s="8">
        <v>319</v>
      </c>
      <c r="F12" s="8">
        <v>521</v>
      </c>
      <c r="G12" s="8">
        <v>616</v>
      </c>
      <c r="H12" s="8">
        <v>650</v>
      </c>
      <c r="I12" s="8">
        <v>770</v>
      </c>
      <c r="J12" s="8">
        <v>486</v>
      </c>
      <c r="K12" s="8">
        <v>713</v>
      </c>
      <c r="L12" s="8">
        <v>55</v>
      </c>
      <c r="M12" s="8">
        <v>549</v>
      </c>
      <c r="N12" s="8">
        <v>631</v>
      </c>
      <c r="O12" s="8">
        <v>980</v>
      </c>
      <c r="P12" s="8">
        <v>849</v>
      </c>
      <c r="Q12" s="8">
        <v>645</v>
      </c>
      <c r="R12" s="8">
        <v>440</v>
      </c>
      <c r="S12" s="8">
        <v>790</v>
      </c>
      <c r="T12" s="8">
        <v>1001</v>
      </c>
      <c r="U12" s="8">
        <v>293</v>
      </c>
      <c r="V12" s="8">
        <v>1145</v>
      </c>
      <c r="W12" s="8">
        <v>1346</v>
      </c>
      <c r="X12" s="8">
        <v>1036</v>
      </c>
      <c r="Y12" s="8">
        <v>802</v>
      </c>
      <c r="Z12" s="8">
        <v>1036</v>
      </c>
      <c r="AA12" s="8">
        <v>623</v>
      </c>
      <c r="AB12" s="8">
        <v>429</v>
      </c>
      <c r="AC12" s="8">
        <v>985</v>
      </c>
      <c r="AD12" s="8">
        <v>752</v>
      </c>
      <c r="AE12" s="8">
        <v>972</v>
      </c>
      <c r="AF12" s="8">
        <v>1056</v>
      </c>
      <c r="AG12" s="8">
        <v>875</v>
      </c>
      <c r="AH12" s="8">
        <v>585</v>
      </c>
      <c r="AI12" s="8">
        <v>1127</v>
      </c>
      <c r="AJ12" s="8">
        <v>937</v>
      </c>
      <c r="AK12" s="8">
        <v>268</v>
      </c>
      <c r="AL12" s="8">
        <v>964</v>
      </c>
      <c r="AM12" s="8">
        <v>784</v>
      </c>
      <c r="AN12" s="8">
        <v>512</v>
      </c>
      <c r="AO12" s="8">
        <v>429</v>
      </c>
      <c r="AP12" s="8">
        <v>422</v>
      </c>
      <c r="AQ12" s="8">
        <v>494</v>
      </c>
      <c r="AR12" s="8">
        <v>641</v>
      </c>
      <c r="AS12" s="8">
        <v>267</v>
      </c>
      <c r="AT12" s="8">
        <f>SUM(C12:AS12)</f>
        <v>28969</v>
      </c>
      <c r="AU12" s="11" t="s">
        <v>11</v>
      </c>
      <c r="AV12" s="11">
        <v>28972</v>
      </c>
      <c r="AW12" s="8">
        <v>89803</v>
      </c>
      <c r="AX12" s="8">
        <f>AW12-AV12+AT12</f>
        <v>89800</v>
      </c>
      <c r="AY12" s="8">
        <v>2609290</v>
      </c>
      <c r="AZ12" s="42"/>
      <c r="BA12" s="42"/>
      <c r="BB12" s="42"/>
      <c r="BC12" s="42"/>
    </row>
    <row r="13" spans="1:55" ht="15">
      <c r="A13" s="8">
        <v>6</v>
      </c>
      <c r="B13" s="11" t="s">
        <v>12</v>
      </c>
      <c r="C13" s="8">
        <v>4</v>
      </c>
      <c r="D13" s="8">
        <v>0</v>
      </c>
      <c r="E13" s="8">
        <v>23</v>
      </c>
      <c r="F13" s="8">
        <v>3</v>
      </c>
      <c r="G13" s="8">
        <v>13</v>
      </c>
      <c r="H13" s="8">
        <v>5</v>
      </c>
      <c r="I13" s="8">
        <v>20</v>
      </c>
      <c r="J13" s="8">
        <v>3</v>
      </c>
      <c r="K13" s="8">
        <v>10</v>
      </c>
      <c r="L13" s="8">
        <v>18</v>
      </c>
      <c r="M13" s="8">
        <v>50</v>
      </c>
      <c r="N13" s="8">
        <v>61</v>
      </c>
      <c r="O13" s="8">
        <v>110</v>
      </c>
      <c r="P13" s="8">
        <v>16</v>
      </c>
      <c r="Q13" s="8">
        <v>20</v>
      </c>
      <c r="R13" s="8">
        <v>28</v>
      </c>
      <c r="S13" s="8">
        <v>7</v>
      </c>
      <c r="T13" s="8">
        <v>6</v>
      </c>
      <c r="U13" s="8">
        <v>0</v>
      </c>
      <c r="V13" s="8">
        <v>40</v>
      </c>
      <c r="W13" s="8">
        <v>6</v>
      </c>
      <c r="X13" s="8">
        <v>2</v>
      </c>
      <c r="Y13" s="8">
        <v>8</v>
      </c>
      <c r="Z13" s="8">
        <v>4</v>
      </c>
      <c r="AA13" s="8">
        <v>4</v>
      </c>
      <c r="AB13" s="8">
        <v>25</v>
      </c>
      <c r="AC13" s="8">
        <v>1</v>
      </c>
      <c r="AD13" s="8">
        <v>2</v>
      </c>
      <c r="AE13" s="8">
        <v>54</v>
      </c>
      <c r="AF13" s="8">
        <v>6</v>
      </c>
      <c r="AG13" s="8">
        <v>5</v>
      </c>
      <c r="AH13" s="8">
        <v>4</v>
      </c>
      <c r="AI13" s="8">
        <v>43</v>
      </c>
      <c r="AJ13" s="8">
        <v>3</v>
      </c>
      <c r="AK13" s="8">
        <v>10</v>
      </c>
      <c r="AL13" s="8">
        <v>14</v>
      </c>
      <c r="AM13" s="8">
        <v>2</v>
      </c>
      <c r="AN13" s="8">
        <v>60</v>
      </c>
      <c r="AO13" s="8">
        <v>17</v>
      </c>
      <c r="AP13" s="8">
        <v>16</v>
      </c>
      <c r="AQ13" s="8">
        <v>10</v>
      </c>
      <c r="AR13" s="8">
        <v>3</v>
      </c>
      <c r="AS13" s="8">
        <v>0</v>
      </c>
      <c r="AT13" s="8">
        <f>SUM(C13:AS13)</f>
        <v>736</v>
      </c>
      <c r="AU13" s="11" t="s">
        <v>12</v>
      </c>
      <c r="AV13" s="11">
        <v>736</v>
      </c>
      <c r="AW13" s="8">
        <v>1529</v>
      </c>
      <c r="AX13" s="8">
        <f>AW13-AV13+AT13</f>
        <v>1529</v>
      </c>
      <c r="AY13" s="8">
        <v>94395</v>
      </c>
      <c r="AZ13" s="42"/>
      <c r="BA13" s="42"/>
      <c r="BB13" s="42"/>
      <c r="BC13" s="42"/>
    </row>
    <row r="14" spans="1:55" ht="15">
      <c r="A14" s="8">
        <v>7</v>
      </c>
      <c r="B14" s="11" t="s">
        <v>13</v>
      </c>
      <c r="C14" s="8">
        <v>127</v>
      </c>
      <c r="D14" s="8">
        <v>13</v>
      </c>
      <c r="E14" s="8">
        <v>358</v>
      </c>
      <c r="F14" s="8">
        <v>376</v>
      </c>
      <c r="G14" s="8">
        <v>570</v>
      </c>
      <c r="H14" s="8">
        <v>645</v>
      </c>
      <c r="I14" s="8">
        <v>510</v>
      </c>
      <c r="J14" s="8">
        <v>311</v>
      </c>
      <c r="K14" s="8">
        <v>777</v>
      </c>
      <c r="L14" s="8">
        <v>57</v>
      </c>
      <c r="M14" s="8">
        <v>901</v>
      </c>
      <c r="N14" s="8">
        <v>608</v>
      </c>
      <c r="O14" s="8">
        <v>710</v>
      </c>
      <c r="P14" s="8">
        <v>833</v>
      </c>
      <c r="Q14" s="8">
        <v>535</v>
      </c>
      <c r="R14" s="8">
        <v>632</v>
      </c>
      <c r="S14" s="8">
        <v>803</v>
      </c>
      <c r="T14" s="8">
        <v>893</v>
      </c>
      <c r="U14" s="8">
        <v>355</v>
      </c>
      <c r="V14" s="8">
        <v>814</v>
      </c>
      <c r="W14" s="8">
        <v>646</v>
      </c>
      <c r="X14" s="8">
        <v>660</v>
      </c>
      <c r="Y14" s="8">
        <v>490</v>
      </c>
      <c r="Z14" s="8">
        <v>1160</v>
      </c>
      <c r="AA14" s="8">
        <v>672</v>
      </c>
      <c r="AB14" s="8">
        <v>543</v>
      </c>
      <c r="AC14" s="8">
        <v>813</v>
      </c>
      <c r="AD14" s="8">
        <v>843</v>
      </c>
      <c r="AE14" s="8">
        <v>774</v>
      </c>
      <c r="AF14" s="8">
        <v>638</v>
      </c>
      <c r="AG14" s="8">
        <v>614</v>
      </c>
      <c r="AH14" s="8">
        <v>311</v>
      </c>
      <c r="AI14" s="8">
        <v>930</v>
      </c>
      <c r="AJ14" s="8">
        <v>860</v>
      </c>
      <c r="AK14" s="8">
        <v>172</v>
      </c>
      <c r="AL14" s="8">
        <v>822</v>
      </c>
      <c r="AM14" s="8">
        <v>1214</v>
      </c>
      <c r="AN14" s="8">
        <v>428</v>
      </c>
      <c r="AO14" s="8">
        <v>254</v>
      </c>
      <c r="AP14" s="8">
        <v>260</v>
      </c>
      <c r="AQ14" s="8">
        <v>296</v>
      </c>
      <c r="AR14" s="8">
        <v>656</v>
      </c>
      <c r="AS14" s="8">
        <v>232</v>
      </c>
      <c r="AT14" s="8">
        <f>SUM(C14:AS14)</f>
        <v>25116</v>
      </c>
      <c r="AU14" s="11" t="s">
        <v>13</v>
      </c>
      <c r="AV14" s="11">
        <v>25112</v>
      </c>
      <c r="AW14" s="8">
        <v>77317</v>
      </c>
      <c r="AX14" s="8">
        <f>AW14-AV14+AT14</f>
        <v>77321</v>
      </c>
      <c r="AY14" s="8">
        <v>2017543</v>
      </c>
      <c r="AZ14" s="42"/>
      <c r="BA14" s="42"/>
      <c r="BB14" s="42"/>
      <c r="BC14" s="42"/>
    </row>
    <row r="15" spans="1:55" ht="15">
      <c r="A15" s="8" t="s">
        <v>77</v>
      </c>
      <c r="B15" s="11" t="s">
        <v>16</v>
      </c>
      <c r="C15" s="8">
        <f aca="true" t="shared" si="5" ref="C15:AT15">SUM(C13:C14)</f>
        <v>131</v>
      </c>
      <c r="D15" s="8">
        <f t="shared" si="5"/>
        <v>13</v>
      </c>
      <c r="E15" s="8">
        <f t="shared" si="5"/>
        <v>381</v>
      </c>
      <c r="F15" s="8">
        <f t="shared" si="5"/>
        <v>379</v>
      </c>
      <c r="G15" s="8">
        <f t="shared" si="5"/>
        <v>583</v>
      </c>
      <c r="H15" s="8">
        <f t="shared" si="5"/>
        <v>650</v>
      </c>
      <c r="I15" s="8">
        <f t="shared" si="5"/>
        <v>530</v>
      </c>
      <c r="J15" s="8">
        <f t="shared" si="5"/>
        <v>314</v>
      </c>
      <c r="K15" s="8">
        <f t="shared" si="5"/>
        <v>787</v>
      </c>
      <c r="L15" s="8">
        <f t="shared" si="5"/>
        <v>75</v>
      </c>
      <c r="M15" s="8">
        <f t="shared" si="5"/>
        <v>951</v>
      </c>
      <c r="N15" s="8">
        <f t="shared" si="5"/>
        <v>669</v>
      </c>
      <c r="O15" s="8">
        <f t="shared" si="5"/>
        <v>820</v>
      </c>
      <c r="P15" s="8">
        <f t="shared" si="5"/>
        <v>849</v>
      </c>
      <c r="Q15" s="8">
        <f t="shared" si="5"/>
        <v>555</v>
      </c>
      <c r="R15" s="8">
        <f t="shared" si="5"/>
        <v>660</v>
      </c>
      <c r="S15" s="8">
        <f t="shared" si="5"/>
        <v>810</v>
      </c>
      <c r="T15" s="8">
        <f t="shared" si="5"/>
        <v>899</v>
      </c>
      <c r="U15" s="8">
        <f t="shared" si="5"/>
        <v>355</v>
      </c>
      <c r="V15" s="8">
        <f t="shared" si="5"/>
        <v>854</v>
      </c>
      <c r="W15" s="8">
        <f t="shared" si="5"/>
        <v>652</v>
      </c>
      <c r="X15" s="8">
        <f t="shared" si="5"/>
        <v>662</v>
      </c>
      <c r="Y15" s="8">
        <f t="shared" si="5"/>
        <v>498</v>
      </c>
      <c r="Z15" s="20">
        <f t="shared" si="5"/>
        <v>1164</v>
      </c>
      <c r="AA15" s="8">
        <f t="shared" si="5"/>
        <v>676</v>
      </c>
      <c r="AB15" s="8">
        <f t="shared" si="5"/>
        <v>568</v>
      </c>
      <c r="AC15" s="8">
        <f t="shared" si="5"/>
        <v>814</v>
      </c>
      <c r="AD15" s="8">
        <f t="shared" si="5"/>
        <v>845</v>
      </c>
      <c r="AE15" s="8">
        <f t="shared" si="5"/>
        <v>828</v>
      </c>
      <c r="AF15" s="8">
        <f t="shared" si="5"/>
        <v>644</v>
      </c>
      <c r="AG15" s="8">
        <f t="shared" si="5"/>
        <v>619</v>
      </c>
      <c r="AH15" s="8">
        <f t="shared" si="5"/>
        <v>315</v>
      </c>
      <c r="AI15" s="8">
        <f t="shared" si="5"/>
        <v>973</v>
      </c>
      <c r="AJ15" s="8">
        <f t="shared" si="5"/>
        <v>863</v>
      </c>
      <c r="AK15" s="8">
        <f t="shared" si="5"/>
        <v>182</v>
      </c>
      <c r="AL15" s="8">
        <f t="shared" si="5"/>
        <v>836</v>
      </c>
      <c r="AM15" s="8">
        <f t="shared" si="5"/>
        <v>1216</v>
      </c>
      <c r="AN15" s="8">
        <f t="shared" si="5"/>
        <v>488</v>
      </c>
      <c r="AO15" s="8">
        <f t="shared" si="5"/>
        <v>271</v>
      </c>
      <c r="AP15" s="8">
        <f t="shared" si="5"/>
        <v>276</v>
      </c>
      <c r="AQ15" s="8">
        <f t="shared" si="5"/>
        <v>306</v>
      </c>
      <c r="AR15" s="8">
        <f t="shared" si="5"/>
        <v>659</v>
      </c>
      <c r="AS15" s="8">
        <f t="shared" si="5"/>
        <v>232</v>
      </c>
      <c r="AT15" s="8">
        <f t="shared" si="5"/>
        <v>25852</v>
      </c>
      <c r="AU15" s="11" t="s">
        <v>16</v>
      </c>
      <c r="AV15" s="8">
        <f>SUM(AV13:AV14)</f>
        <v>25848</v>
      </c>
      <c r="AW15" s="8">
        <f>SUM(AW13:AW14)</f>
        <v>78846</v>
      </c>
      <c r="AX15" s="8">
        <f>SUM(AX13:AX14)</f>
        <v>78850</v>
      </c>
      <c r="AY15" s="8">
        <f>SUM(AY13:AY14)</f>
        <v>2111938</v>
      </c>
      <c r="AZ15" s="42"/>
      <c r="BA15" s="42"/>
      <c r="BB15" s="42"/>
      <c r="BC15" s="42"/>
    </row>
    <row r="16" spans="1:55" ht="15">
      <c r="A16" s="8" t="s">
        <v>144</v>
      </c>
      <c r="B16" s="11" t="s">
        <v>126</v>
      </c>
      <c r="C16" s="13">
        <f>C15/C4</f>
        <v>0.3819241982507289</v>
      </c>
      <c r="D16" s="13">
        <f aca="true" t="shared" si="6" ref="D16:AS16">D15/D4</f>
        <v>0.5652173913043478</v>
      </c>
      <c r="E16" s="13">
        <f t="shared" si="6"/>
        <v>0.4309954751131222</v>
      </c>
      <c r="F16" s="13">
        <f t="shared" si="6"/>
        <v>0.3408273381294964</v>
      </c>
      <c r="G16" s="13">
        <f t="shared" si="6"/>
        <v>0.3939189189189189</v>
      </c>
      <c r="H16" s="13">
        <f t="shared" si="6"/>
        <v>0.37790697674418605</v>
      </c>
      <c r="I16" s="13">
        <f t="shared" si="6"/>
        <v>0.3051237766263673</v>
      </c>
      <c r="J16" s="13">
        <f t="shared" si="6"/>
        <v>0.33511205976520814</v>
      </c>
      <c r="K16" s="13">
        <f t="shared" si="6"/>
        <v>0.3966733870967742</v>
      </c>
      <c r="L16" s="13">
        <f t="shared" si="6"/>
        <v>0.5319148936170213</v>
      </c>
      <c r="M16" s="13">
        <f t="shared" si="6"/>
        <v>0.4884437596302003</v>
      </c>
      <c r="N16" s="13">
        <f t="shared" si="6"/>
        <v>0.4010791366906475</v>
      </c>
      <c r="O16" s="13">
        <f t="shared" si="6"/>
        <v>0.37306642402183804</v>
      </c>
      <c r="P16" s="13">
        <f t="shared" si="6"/>
        <v>0.3984045049272642</v>
      </c>
      <c r="Q16" s="13">
        <f t="shared" si="6"/>
        <v>0.37449392712550605</v>
      </c>
      <c r="R16" s="13">
        <f t="shared" si="6"/>
        <v>0.4721030042918455</v>
      </c>
      <c r="S16" s="13">
        <f t="shared" si="6"/>
        <v>0.4041916167664671</v>
      </c>
      <c r="T16" s="13">
        <f t="shared" si="6"/>
        <v>0.36515028432168967</v>
      </c>
      <c r="U16" s="13">
        <f t="shared" si="6"/>
        <v>0.4388133498145859</v>
      </c>
      <c r="V16" s="13">
        <f t="shared" si="6"/>
        <v>0.3429718875502008</v>
      </c>
      <c r="W16" s="13">
        <f t="shared" si="6"/>
        <v>0.27166666666666667</v>
      </c>
      <c r="X16" s="13">
        <f t="shared" si="6"/>
        <v>0.31285444234404536</v>
      </c>
      <c r="Y16" s="13">
        <f t="shared" si="6"/>
        <v>0.32005141388174807</v>
      </c>
      <c r="Z16" s="13">
        <f t="shared" si="6"/>
        <v>0.4341663558373741</v>
      </c>
      <c r="AA16" s="13">
        <f t="shared" si="6"/>
        <v>0.37913628715647785</v>
      </c>
      <c r="AB16" s="13">
        <f t="shared" si="6"/>
        <v>0.42674680691209615</v>
      </c>
      <c r="AC16" s="13">
        <f t="shared" si="6"/>
        <v>0.35938189845474616</v>
      </c>
      <c r="AD16" s="13">
        <f t="shared" si="6"/>
        <v>0.4197714853452558</v>
      </c>
      <c r="AE16" s="13">
        <f t="shared" si="6"/>
        <v>0.3810400368154625</v>
      </c>
      <c r="AF16" s="13">
        <f t="shared" si="6"/>
        <v>0.30946660259490627</v>
      </c>
      <c r="AG16" s="13">
        <f t="shared" si="6"/>
        <v>0.3327956989247312</v>
      </c>
      <c r="AH16" s="13">
        <f t="shared" si="6"/>
        <v>0.2954971857410882</v>
      </c>
      <c r="AI16" s="13">
        <f t="shared" si="6"/>
        <v>0.3844330304227578</v>
      </c>
      <c r="AJ16" s="13">
        <f t="shared" si="6"/>
        <v>0.3842386464826358</v>
      </c>
      <c r="AK16" s="13">
        <f t="shared" si="6"/>
        <v>0.3204225352112676</v>
      </c>
      <c r="AL16" s="13">
        <f t="shared" si="6"/>
        <v>0.38847583643122674</v>
      </c>
      <c r="AM16" s="13">
        <f t="shared" si="6"/>
        <v>0.44073939833272924</v>
      </c>
      <c r="AN16" s="13">
        <f t="shared" si="6"/>
        <v>0.4006568144499179</v>
      </c>
      <c r="AO16" s="13">
        <f t="shared" si="6"/>
        <v>0.3207100591715976</v>
      </c>
      <c r="AP16" s="13">
        <f t="shared" si="6"/>
        <v>0.3612565445026178</v>
      </c>
      <c r="AQ16" s="13">
        <f t="shared" si="6"/>
        <v>0.3388704318936877</v>
      </c>
      <c r="AR16" s="13">
        <f t="shared" si="6"/>
        <v>0.38492990654205606</v>
      </c>
      <c r="AS16" s="13">
        <f t="shared" si="6"/>
        <v>0.3772357723577236</v>
      </c>
      <c r="AT16" s="13">
        <f aca="true" t="shared" si="7" ref="AT16:AY16">AT15/AT4</f>
        <v>0.3769172449991252</v>
      </c>
      <c r="AU16" s="11" t="s">
        <v>126</v>
      </c>
      <c r="AV16" s="13">
        <f>AV15/AV4</f>
        <v>0.30018116783574117</v>
      </c>
      <c r="AW16" s="13">
        <f t="shared" si="7"/>
        <v>0.31913446827112224</v>
      </c>
      <c r="AX16" s="13">
        <f>AX15/AX4</f>
        <v>0.34368530020703936</v>
      </c>
      <c r="AY16" s="13">
        <f t="shared" si="7"/>
        <v>0.37555185248345396</v>
      </c>
      <c r="AZ16" s="42"/>
      <c r="BA16" s="42"/>
      <c r="BB16" s="42"/>
      <c r="BC16" s="42"/>
    </row>
    <row r="17" spans="1:55" ht="15">
      <c r="A17" s="104" t="s">
        <v>189</v>
      </c>
      <c r="B17" s="58" t="s">
        <v>172</v>
      </c>
      <c r="C17" s="8">
        <f>C7-C14</f>
        <v>0</v>
      </c>
      <c r="D17" s="8">
        <f aca="true" t="shared" si="8" ref="D17:AS17">D7-D14</f>
        <v>0</v>
      </c>
      <c r="E17" s="8">
        <f t="shared" si="8"/>
        <v>0</v>
      </c>
      <c r="F17" s="8">
        <f t="shared" si="8"/>
        <v>0</v>
      </c>
      <c r="G17" s="8">
        <f t="shared" si="8"/>
        <v>1</v>
      </c>
      <c r="H17" s="8">
        <f t="shared" si="8"/>
        <v>0</v>
      </c>
      <c r="I17" s="8">
        <f t="shared" si="8"/>
        <v>0</v>
      </c>
      <c r="J17" s="8">
        <f t="shared" si="8"/>
        <v>0</v>
      </c>
      <c r="K17" s="8">
        <f t="shared" si="8"/>
        <v>0</v>
      </c>
      <c r="L17" s="8">
        <f t="shared" si="8"/>
        <v>0</v>
      </c>
      <c r="M17" s="8">
        <f t="shared" si="8"/>
        <v>0</v>
      </c>
      <c r="N17" s="8">
        <f t="shared" si="8"/>
        <v>0</v>
      </c>
      <c r="O17" s="8">
        <f t="shared" si="8"/>
        <v>0</v>
      </c>
      <c r="P17" s="8">
        <f t="shared" si="8"/>
        <v>2</v>
      </c>
      <c r="Q17" s="8">
        <f t="shared" si="8"/>
        <v>0</v>
      </c>
      <c r="R17" s="8">
        <f t="shared" si="8"/>
        <v>0</v>
      </c>
      <c r="S17" s="8">
        <f t="shared" si="8"/>
        <v>0</v>
      </c>
      <c r="T17" s="8">
        <f t="shared" si="8"/>
        <v>0</v>
      </c>
      <c r="U17" s="8">
        <f t="shared" si="8"/>
        <v>2</v>
      </c>
      <c r="V17" s="8">
        <f t="shared" si="8"/>
        <v>1</v>
      </c>
      <c r="W17" s="8">
        <f t="shared" si="8"/>
        <v>2</v>
      </c>
      <c r="X17" s="8">
        <f t="shared" si="8"/>
        <v>2</v>
      </c>
      <c r="Y17" s="8">
        <f t="shared" si="8"/>
        <v>0</v>
      </c>
      <c r="Z17" s="8">
        <f t="shared" si="8"/>
        <v>0</v>
      </c>
      <c r="AA17" s="8">
        <f t="shared" si="8"/>
        <v>1</v>
      </c>
      <c r="AB17" s="8">
        <f t="shared" si="8"/>
        <v>3</v>
      </c>
      <c r="AC17" s="8">
        <f t="shared" si="8"/>
        <v>1</v>
      </c>
      <c r="AD17" s="8">
        <f t="shared" si="8"/>
        <v>3</v>
      </c>
      <c r="AE17" s="8">
        <f t="shared" si="8"/>
        <v>0</v>
      </c>
      <c r="AF17" s="8">
        <f t="shared" si="8"/>
        <v>0</v>
      </c>
      <c r="AG17" s="8">
        <f t="shared" si="8"/>
        <v>6</v>
      </c>
      <c r="AH17" s="8">
        <f t="shared" si="8"/>
        <v>0</v>
      </c>
      <c r="AI17" s="8">
        <f t="shared" si="8"/>
        <v>0</v>
      </c>
      <c r="AJ17" s="8">
        <f t="shared" si="8"/>
        <v>0</v>
      </c>
      <c r="AK17" s="8">
        <f t="shared" si="8"/>
        <v>0</v>
      </c>
      <c r="AL17" s="8">
        <f t="shared" si="8"/>
        <v>0</v>
      </c>
      <c r="AM17" s="8">
        <f t="shared" si="8"/>
        <v>0</v>
      </c>
      <c r="AN17" s="8">
        <f t="shared" si="8"/>
        <v>0</v>
      </c>
      <c r="AO17" s="8">
        <f t="shared" si="8"/>
        <v>0</v>
      </c>
      <c r="AP17" s="8">
        <f t="shared" si="8"/>
        <v>2</v>
      </c>
      <c r="AQ17" s="8">
        <f t="shared" si="8"/>
        <v>0</v>
      </c>
      <c r="AR17" s="8">
        <f t="shared" si="8"/>
        <v>0</v>
      </c>
      <c r="AS17" s="8">
        <f t="shared" si="8"/>
        <v>1</v>
      </c>
      <c r="AT17" s="8">
        <f>SUM(C17:AS17)</f>
        <v>27</v>
      </c>
      <c r="AU17" s="58" t="s">
        <v>172</v>
      </c>
      <c r="AV17" s="8">
        <f>AV7-AV14</f>
        <v>28</v>
      </c>
      <c r="AW17" s="8">
        <f>AW7-AW14</f>
        <v>172</v>
      </c>
      <c r="AX17" s="8">
        <f>AX7-AX14</f>
        <v>171</v>
      </c>
      <c r="AY17" s="8">
        <f>AY7-AY14</f>
        <v>7940</v>
      </c>
      <c r="AZ17" s="42"/>
      <c r="BA17" s="42"/>
      <c r="BB17" s="42"/>
      <c r="BC17" s="42"/>
    </row>
    <row r="18" spans="1:55" ht="15">
      <c r="A18" s="8"/>
      <c r="B18" s="11" t="s">
        <v>39</v>
      </c>
      <c r="C18" s="13">
        <f>C17/C7</f>
        <v>0</v>
      </c>
      <c r="D18" s="13">
        <f aca="true" t="shared" si="9" ref="D18:AT18">D17/D7</f>
        <v>0</v>
      </c>
      <c r="E18" s="13">
        <f t="shared" si="9"/>
        <v>0</v>
      </c>
      <c r="F18" s="13">
        <f t="shared" si="9"/>
        <v>0</v>
      </c>
      <c r="G18" s="13">
        <f t="shared" si="9"/>
        <v>0.0017513134851138354</v>
      </c>
      <c r="H18" s="13">
        <f t="shared" si="9"/>
        <v>0</v>
      </c>
      <c r="I18" s="13">
        <f t="shared" si="9"/>
        <v>0</v>
      </c>
      <c r="J18" s="13">
        <f t="shared" si="9"/>
        <v>0</v>
      </c>
      <c r="K18" s="13">
        <f t="shared" si="9"/>
        <v>0</v>
      </c>
      <c r="L18" s="13">
        <f t="shared" si="9"/>
        <v>0</v>
      </c>
      <c r="M18" s="13">
        <f t="shared" si="9"/>
        <v>0</v>
      </c>
      <c r="N18" s="13">
        <f t="shared" si="9"/>
        <v>0</v>
      </c>
      <c r="O18" s="13">
        <f t="shared" si="9"/>
        <v>0</v>
      </c>
      <c r="P18" s="13">
        <f t="shared" si="9"/>
        <v>0.0023952095808383233</v>
      </c>
      <c r="Q18" s="13">
        <f t="shared" si="9"/>
        <v>0</v>
      </c>
      <c r="R18" s="13">
        <f t="shared" si="9"/>
        <v>0</v>
      </c>
      <c r="S18" s="13">
        <f t="shared" si="9"/>
        <v>0</v>
      </c>
      <c r="T18" s="13">
        <f t="shared" si="9"/>
        <v>0</v>
      </c>
      <c r="U18" s="13">
        <f t="shared" si="9"/>
        <v>0.0056022408963585435</v>
      </c>
      <c r="V18" s="13">
        <f t="shared" si="9"/>
        <v>0.001226993865030675</v>
      </c>
      <c r="W18" s="13">
        <f t="shared" si="9"/>
        <v>0.0030864197530864196</v>
      </c>
      <c r="X18" s="13">
        <f t="shared" si="9"/>
        <v>0.0030211480362537764</v>
      </c>
      <c r="Y18" s="13">
        <f t="shared" si="9"/>
        <v>0</v>
      </c>
      <c r="Z18" s="13">
        <f t="shared" si="9"/>
        <v>0</v>
      </c>
      <c r="AA18" s="13">
        <f t="shared" si="9"/>
        <v>0.0014858841010401188</v>
      </c>
      <c r="AB18" s="13">
        <f t="shared" si="9"/>
        <v>0.005494505494505495</v>
      </c>
      <c r="AC18" s="13">
        <f t="shared" si="9"/>
        <v>0.0012285012285012285</v>
      </c>
      <c r="AD18" s="13">
        <f t="shared" si="9"/>
        <v>0.0035460992907801418</v>
      </c>
      <c r="AE18" s="13">
        <f t="shared" si="9"/>
        <v>0</v>
      </c>
      <c r="AF18" s="13">
        <f t="shared" si="9"/>
        <v>0</v>
      </c>
      <c r="AG18" s="13">
        <f t="shared" si="9"/>
        <v>0.00967741935483871</v>
      </c>
      <c r="AH18" s="13">
        <f t="shared" si="9"/>
        <v>0</v>
      </c>
      <c r="AI18" s="13">
        <f t="shared" si="9"/>
        <v>0</v>
      </c>
      <c r="AJ18" s="13">
        <f t="shared" si="9"/>
        <v>0</v>
      </c>
      <c r="AK18" s="13">
        <f t="shared" si="9"/>
        <v>0</v>
      </c>
      <c r="AL18" s="13">
        <f t="shared" si="9"/>
        <v>0</v>
      </c>
      <c r="AM18" s="13">
        <f t="shared" si="9"/>
        <v>0</v>
      </c>
      <c r="AN18" s="13">
        <f t="shared" si="9"/>
        <v>0</v>
      </c>
      <c r="AO18" s="13">
        <f t="shared" si="9"/>
        <v>0</v>
      </c>
      <c r="AP18" s="13">
        <f t="shared" si="9"/>
        <v>0.007633587786259542</v>
      </c>
      <c r="AQ18" s="13">
        <f t="shared" si="9"/>
        <v>0</v>
      </c>
      <c r="AR18" s="13">
        <f t="shared" si="9"/>
        <v>0</v>
      </c>
      <c r="AS18" s="13">
        <f t="shared" si="9"/>
        <v>0.004291845493562232</v>
      </c>
      <c r="AT18" s="13">
        <f t="shared" si="9"/>
        <v>0.00107385753490037</v>
      </c>
      <c r="AU18" s="11" t="s">
        <v>39</v>
      </c>
      <c r="AV18" s="13">
        <f>AV17/AV7</f>
        <v>0.0011137629276054097</v>
      </c>
      <c r="AW18" s="13">
        <f>AW17/AW7</f>
        <v>0.0022196698886293538</v>
      </c>
      <c r="AX18" s="13">
        <f>AX17/AX7</f>
        <v>0.0022066793991637845</v>
      </c>
      <c r="AY18" s="13">
        <f>AY17/AY7</f>
        <v>0.0039200526491705925</v>
      </c>
      <c r="AZ18" s="83"/>
      <c r="BA18" s="83"/>
      <c r="BB18" s="83"/>
      <c r="BC18" s="42"/>
    </row>
    <row r="19" spans="1:55" ht="15">
      <c r="A19" s="104" t="s">
        <v>190</v>
      </c>
      <c r="B19" s="58" t="s">
        <v>173</v>
      </c>
      <c r="C19" s="37">
        <f>C8-C13</f>
        <v>0</v>
      </c>
      <c r="D19" s="37">
        <f aca="true" t="shared" si="10" ref="D19:AS19">D8-D13</f>
        <v>0</v>
      </c>
      <c r="E19" s="37">
        <f t="shared" si="10"/>
        <v>0</v>
      </c>
      <c r="F19" s="37">
        <f t="shared" si="10"/>
        <v>0</v>
      </c>
      <c r="G19" s="37">
        <f t="shared" si="10"/>
        <v>0</v>
      </c>
      <c r="H19" s="37">
        <f t="shared" si="10"/>
        <v>0</v>
      </c>
      <c r="I19" s="37">
        <f t="shared" si="10"/>
        <v>0</v>
      </c>
      <c r="J19" s="37">
        <f t="shared" si="10"/>
        <v>0</v>
      </c>
      <c r="K19" s="37">
        <f t="shared" si="10"/>
        <v>0</v>
      </c>
      <c r="L19" s="37">
        <f t="shared" si="10"/>
        <v>0</v>
      </c>
      <c r="M19" s="37">
        <f t="shared" si="10"/>
        <v>0</v>
      </c>
      <c r="N19" s="37">
        <f t="shared" si="10"/>
        <v>0</v>
      </c>
      <c r="O19" s="37">
        <f t="shared" si="10"/>
        <v>0</v>
      </c>
      <c r="P19" s="37">
        <f t="shared" si="10"/>
        <v>0</v>
      </c>
      <c r="Q19" s="37">
        <f t="shared" si="10"/>
        <v>0</v>
      </c>
      <c r="R19" s="37">
        <f t="shared" si="10"/>
        <v>0</v>
      </c>
      <c r="S19" s="37">
        <f t="shared" si="10"/>
        <v>0</v>
      </c>
      <c r="T19" s="37">
        <f t="shared" si="10"/>
        <v>0</v>
      </c>
      <c r="U19" s="37">
        <f t="shared" si="10"/>
        <v>0</v>
      </c>
      <c r="V19" s="37">
        <f t="shared" si="10"/>
        <v>0</v>
      </c>
      <c r="W19" s="37">
        <f t="shared" si="10"/>
        <v>0</v>
      </c>
      <c r="X19" s="37">
        <f t="shared" si="10"/>
        <v>0</v>
      </c>
      <c r="Y19" s="37">
        <f t="shared" si="10"/>
        <v>0</v>
      </c>
      <c r="Z19" s="37">
        <f t="shared" si="10"/>
        <v>0</v>
      </c>
      <c r="AA19" s="37">
        <f t="shared" si="10"/>
        <v>0</v>
      </c>
      <c r="AB19" s="37">
        <f t="shared" si="10"/>
        <v>0</v>
      </c>
      <c r="AC19" s="37">
        <f t="shared" si="10"/>
        <v>0</v>
      </c>
      <c r="AD19" s="37">
        <f t="shared" si="10"/>
        <v>0</v>
      </c>
      <c r="AE19" s="37">
        <f t="shared" si="10"/>
        <v>0</v>
      </c>
      <c r="AF19" s="37">
        <f t="shared" si="10"/>
        <v>0</v>
      </c>
      <c r="AG19" s="37">
        <f t="shared" si="10"/>
        <v>0</v>
      </c>
      <c r="AH19" s="37">
        <f t="shared" si="10"/>
        <v>0</v>
      </c>
      <c r="AI19" s="37">
        <f t="shared" si="10"/>
        <v>0</v>
      </c>
      <c r="AJ19" s="37">
        <f t="shared" si="10"/>
        <v>0</v>
      </c>
      <c r="AK19" s="37">
        <f t="shared" si="10"/>
        <v>0</v>
      </c>
      <c r="AL19" s="37">
        <f t="shared" si="10"/>
        <v>0</v>
      </c>
      <c r="AM19" s="37">
        <f t="shared" si="10"/>
        <v>0</v>
      </c>
      <c r="AN19" s="37">
        <f t="shared" si="10"/>
        <v>0</v>
      </c>
      <c r="AO19" s="37">
        <f t="shared" si="10"/>
        <v>0</v>
      </c>
      <c r="AP19" s="37">
        <f t="shared" si="10"/>
        <v>0</v>
      </c>
      <c r="AQ19" s="37">
        <f t="shared" si="10"/>
        <v>0</v>
      </c>
      <c r="AR19" s="37">
        <f t="shared" si="10"/>
        <v>0</v>
      </c>
      <c r="AS19" s="37">
        <f t="shared" si="10"/>
        <v>0</v>
      </c>
      <c r="AT19" s="8">
        <f>SUM(C19:AS19)</f>
        <v>0</v>
      </c>
      <c r="AU19" s="58" t="s">
        <v>173</v>
      </c>
      <c r="AV19" s="37">
        <f>AV8-AV13</f>
        <v>0</v>
      </c>
      <c r="AW19" s="37">
        <f>AW8-AW13</f>
        <v>0</v>
      </c>
      <c r="AX19" s="37">
        <f>AX8-AX13</f>
        <v>0</v>
      </c>
      <c r="AY19" s="37">
        <f>AY8-AY13</f>
        <v>144</v>
      </c>
      <c r="AZ19" s="83"/>
      <c r="BA19" s="83"/>
      <c r="BB19" s="83"/>
      <c r="BC19" s="42"/>
    </row>
    <row r="20" spans="1:55" ht="15">
      <c r="A20" s="8">
        <v>8</v>
      </c>
      <c r="B20" s="11" t="s">
        <v>14</v>
      </c>
      <c r="C20" s="8">
        <v>3</v>
      </c>
      <c r="D20" s="8">
        <v>0</v>
      </c>
      <c r="E20" s="8">
        <v>5</v>
      </c>
      <c r="F20" s="8">
        <v>20</v>
      </c>
      <c r="G20" s="8">
        <v>21</v>
      </c>
      <c r="H20" s="8">
        <v>19</v>
      </c>
      <c r="I20" s="8">
        <v>18</v>
      </c>
      <c r="J20" s="8">
        <v>8</v>
      </c>
      <c r="K20" s="8">
        <v>16</v>
      </c>
      <c r="L20" s="8">
        <v>4</v>
      </c>
      <c r="M20" s="8">
        <v>0</v>
      </c>
      <c r="N20" s="8">
        <v>12</v>
      </c>
      <c r="O20" s="8">
        <v>0</v>
      </c>
      <c r="P20" s="8">
        <v>20</v>
      </c>
      <c r="Q20" s="8">
        <v>21</v>
      </c>
      <c r="R20" s="8">
        <v>8</v>
      </c>
      <c r="S20" s="8">
        <v>13</v>
      </c>
      <c r="T20" s="8">
        <v>18</v>
      </c>
      <c r="U20" s="8">
        <v>5</v>
      </c>
      <c r="V20" s="8">
        <v>14</v>
      </c>
      <c r="W20" s="8">
        <v>36</v>
      </c>
      <c r="X20" s="8">
        <v>11</v>
      </c>
      <c r="Y20" s="8">
        <v>2</v>
      </c>
      <c r="Z20" s="8">
        <v>14</v>
      </c>
      <c r="AA20" s="8">
        <v>6</v>
      </c>
      <c r="AB20" s="8">
        <v>15</v>
      </c>
      <c r="AC20" s="8">
        <v>13</v>
      </c>
      <c r="AD20" s="8">
        <v>20</v>
      </c>
      <c r="AE20" s="8">
        <v>10</v>
      </c>
      <c r="AF20" s="8">
        <v>14</v>
      </c>
      <c r="AG20" s="8">
        <v>6</v>
      </c>
      <c r="AH20" s="8">
        <v>11</v>
      </c>
      <c r="AI20" s="8">
        <v>14</v>
      </c>
      <c r="AJ20" s="8">
        <v>10</v>
      </c>
      <c r="AK20" s="8">
        <v>3</v>
      </c>
      <c r="AL20" s="8">
        <v>15</v>
      </c>
      <c r="AM20" s="8">
        <v>14</v>
      </c>
      <c r="AN20" s="8">
        <v>0</v>
      </c>
      <c r="AO20" s="8">
        <v>7</v>
      </c>
      <c r="AP20" s="8">
        <v>15</v>
      </c>
      <c r="AQ20" s="8">
        <v>8</v>
      </c>
      <c r="AR20" s="8">
        <v>11</v>
      </c>
      <c r="AS20" s="8">
        <v>5</v>
      </c>
      <c r="AT20" s="8">
        <f>SUM(C20:AS20)</f>
        <v>485</v>
      </c>
      <c r="AU20" s="11" t="s">
        <v>14</v>
      </c>
      <c r="AV20" s="11">
        <v>494</v>
      </c>
      <c r="AW20" s="8">
        <v>1727</v>
      </c>
      <c r="AX20" s="8">
        <f>AW20-AV20+AT20</f>
        <v>1718</v>
      </c>
      <c r="AY20" s="8">
        <v>68347</v>
      </c>
      <c r="AZ20" s="42"/>
      <c r="BA20" s="42"/>
      <c r="BB20" s="42"/>
      <c r="BC20" s="42"/>
    </row>
    <row r="21" spans="1:55" ht="15">
      <c r="A21" s="8">
        <v>9</v>
      </c>
      <c r="B21" s="11" t="s">
        <v>15</v>
      </c>
      <c r="C21" s="8">
        <v>128</v>
      </c>
      <c r="D21" s="8">
        <v>13</v>
      </c>
      <c r="E21" s="8">
        <v>376</v>
      </c>
      <c r="F21" s="8">
        <v>359</v>
      </c>
      <c r="G21" s="8">
        <v>562</v>
      </c>
      <c r="H21" s="8">
        <v>631</v>
      </c>
      <c r="I21" s="8">
        <v>512</v>
      </c>
      <c r="J21" s="8">
        <v>306</v>
      </c>
      <c r="K21" s="8">
        <v>771</v>
      </c>
      <c r="L21" s="8">
        <v>71</v>
      </c>
      <c r="M21" s="8">
        <v>951</v>
      </c>
      <c r="N21" s="8">
        <v>657</v>
      </c>
      <c r="O21" s="8">
        <v>820</v>
      </c>
      <c r="P21" s="8">
        <v>829</v>
      </c>
      <c r="Q21" s="8">
        <v>534</v>
      </c>
      <c r="R21" s="8">
        <v>652</v>
      </c>
      <c r="S21" s="8">
        <v>797</v>
      </c>
      <c r="T21" s="8">
        <v>881</v>
      </c>
      <c r="U21" s="8">
        <v>350</v>
      </c>
      <c r="V21" s="8">
        <v>840</v>
      </c>
      <c r="W21" s="8">
        <v>616</v>
      </c>
      <c r="X21" s="8">
        <v>651</v>
      </c>
      <c r="Y21" s="8">
        <v>496</v>
      </c>
      <c r="Z21" s="8">
        <v>1150</v>
      </c>
      <c r="AA21" s="8">
        <v>670</v>
      </c>
      <c r="AB21" s="8">
        <v>553</v>
      </c>
      <c r="AC21" s="8">
        <v>801</v>
      </c>
      <c r="AD21" s="8">
        <v>825</v>
      </c>
      <c r="AE21" s="8">
        <v>818</v>
      </c>
      <c r="AF21" s="8">
        <v>630</v>
      </c>
      <c r="AG21" s="8">
        <v>613</v>
      </c>
      <c r="AH21" s="8">
        <v>304</v>
      </c>
      <c r="AI21" s="8">
        <v>959</v>
      </c>
      <c r="AJ21" s="8">
        <v>853</v>
      </c>
      <c r="AK21" s="8">
        <v>179</v>
      </c>
      <c r="AL21" s="8">
        <v>821</v>
      </c>
      <c r="AM21" s="8">
        <v>1202</v>
      </c>
      <c r="AN21" s="8">
        <v>488</v>
      </c>
      <c r="AO21" s="8">
        <v>264</v>
      </c>
      <c r="AP21" s="8">
        <v>261</v>
      </c>
      <c r="AQ21" s="8">
        <v>298</v>
      </c>
      <c r="AR21" s="8">
        <v>648</v>
      </c>
      <c r="AS21" s="8">
        <v>227</v>
      </c>
      <c r="AT21" s="8">
        <f>SUM(C21:AS21)</f>
        <v>25367</v>
      </c>
      <c r="AU21" s="11" t="s">
        <v>15</v>
      </c>
      <c r="AV21" s="11">
        <v>25354</v>
      </c>
      <c r="AW21" s="8">
        <v>77119</v>
      </c>
      <c r="AX21" s="8">
        <f>AW21-AV21+AT21</f>
        <v>77132</v>
      </c>
      <c r="AY21" s="8">
        <v>2043591</v>
      </c>
      <c r="AZ21" s="42"/>
      <c r="BA21" s="42"/>
      <c r="BB21" s="42"/>
      <c r="BC21" s="42"/>
    </row>
    <row r="22" spans="1:55" ht="15">
      <c r="A22" s="8" t="s">
        <v>78</v>
      </c>
      <c r="B22" s="11" t="s">
        <v>19</v>
      </c>
      <c r="C22" s="8">
        <f aca="true" t="shared" si="11" ref="C22:AT22">SUM(C20:C21)</f>
        <v>131</v>
      </c>
      <c r="D22" s="8">
        <f t="shared" si="11"/>
        <v>13</v>
      </c>
      <c r="E22" s="8">
        <f t="shared" si="11"/>
        <v>381</v>
      </c>
      <c r="F22" s="8">
        <f t="shared" si="11"/>
        <v>379</v>
      </c>
      <c r="G22" s="8">
        <f t="shared" si="11"/>
        <v>583</v>
      </c>
      <c r="H22" s="8">
        <f t="shared" si="11"/>
        <v>650</v>
      </c>
      <c r="I22" s="8">
        <f t="shared" si="11"/>
        <v>530</v>
      </c>
      <c r="J22" s="8">
        <f t="shared" si="11"/>
        <v>314</v>
      </c>
      <c r="K22" s="8">
        <f t="shared" si="11"/>
        <v>787</v>
      </c>
      <c r="L22" s="8">
        <f t="shared" si="11"/>
        <v>75</v>
      </c>
      <c r="M22" s="8">
        <f t="shared" si="11"/>
        <v>951</v>
      </c>
      <c r="N22" s="8">
        <f t="shared" si="11"/>
        <v>669</v>
      </c>
      <c r="O22" s="8">
        <f t="shared" si="11"/>
        <v>820</v>
      </c>
      <c r="P22" s="8">
        <f t="shared" si="11"/>
        <v>849</v>
      </c>
      <c r="Q22" s="8">
        <f t="shared" si="11"/>
        <v>555</v>
      </c>
      <c r="R22" s="8">
        <f t="shared" si="11"/>
        <v>660</v>
      </c>
      <c r="S22" s="8">
        <f t="shared" si="11"/>
        <v>810</v>
      </c>
      <c r="T22" s="8">
        <f t="shared" si="11"/>
        <v>899</v>
      </c>
      <c r="U22" s="8">
        <f t="shared" si="11"/>
        <v>355</v>
      </c>
      <c r="V22" s="8">
        <f t="shared" si="11"/>
        <v>854</v>
      </c>
      <c r="W22" s="8">
        <f t="shared" si="11"/>
        <v>652</v>
      </c>
      <c r="X22" s="8">
        <f t="shared" si="11"/>
        <v>662</v>
      </c>
      <c r="Y22" s="8">
        <f t="shared" si="11"/>
        <v>498</v>
      </c>
      <c r="Z22" s="8">
        <f t="shared" si="11"/>
        <v>1164</v>
      </c>
      <c r="AA22" s="8">
        <f t="shared" si="11"/>
        <v>676</v>
      </c>
      <c r="AB22" s="8">
        <f t="shared" si="11"/>
        <v>568</v>
      </c>
      <c r="AC22" s="8">
        <f t="shared" si="11"/>
        <v>814</v>
      </c>
      <c r="AD22" s="8">
        <f t="shared" si="11"/>
        <v>845</v>
      </c>
      <c r="AE22" s="8">
        <f t="shared" si="11"/>
        <v>828</v>
      </c>
      <c r="AF22" s="8">
        <f t="shared" si="11"/>
        <v>644</v>
      </c>
      <c r="AG22" s="8">
        <f t="shared" si="11"/>
        <v>619</v>
      </c>
      <c r="AH22" s="8">
        <f t="shared" si="11"/>
        <v>315</v>
      </c>
      <c r="AI22" s="8">
        <f t="shared" si="11"/>
        <v>973</v>
      </c>
      <c r="AJ22" s="8">
        <f t="shared" si="11"/>
        <v>863</v>
      </c>
      <c r="AK22" s="8">
        <f t="shared" si="11"/>
        <v>182</v>
      </c>
      <c r="AL22" s="8">
        <f t="shared" si="11"/>
        <v>836</v>
      </c>
      <c r="AM22" s="8">
        <f t="shared" si="11"/>
        <v>1216</v>
      </c>
      <c r="AN22" s="8">
        <f t="shared" si="11"/>
        <v>488</v>
      </c>
      <c r="AO22" s="8">
        <f t="shared" si="11"/>
        <v>271</v>
      </c>
      <c r="AP22" s="8">
        <f t="shared" si="11"/>
        <v>276</v>
      </c>
      <c r="AQ22" s="8">
        <f t="shared" si="11"/>
        <v>306</v>
      </c>
      <c r="AR22" s="8">
        <f t="shared" si="11"/>
        <v>659</v>
      </c>
      <c r="AS22" s="8">
        <f t="shared" si="11"/>
        <v>232</v>
      </c>
      <c r="AT22" s="8">
        <f t="shared" si="11"/>
        <v>25852</v>
      </c>
      <c r="AU22" s="11" t="s">
        <v>19</v>
      </c>
      <c r="AV22" s="8">
        <f>SUM(AV20:AV21)</f>
        <v>25848</v>
      </c>
      <c r="AW22" s="8">
        <f>SUM(AW20:AW21)</f>
        <v>78846</v>
      </c>
      <c r="AX22" s="8">
        <f>SUM(AX20:AX21)</f>
        <v>78850</v>
      </c>
      <c r="AY22" s="8">
        <f>SUM(AY20:AY21)</f>
        <v>2111938</v>
      </c>
      <c r="AZ22" s="42"/>
      <c r="BA22" s="42"/>
      <c r="BB22" s="42"/>
      <c r="BC22" s="42"/>
    </row>
    <row r="23" spans="1:55" ht="15">
      <c r="A23" s="8">
        <v>10</v>
      </c>
      <c r="B23" s="11" t="s">
        <v>20</v>
      </c>
      <c r="C23" s="8">
        <v>4</v>
      </c>
      <c r="D23" s="8">
        <v>1</v>
      </c>
      <c r="E23" s="8">
        <v>9</v>
      </c>
      <c r="F23" s="8">
        <v>12</v>
      </c>
      <c r="G23" s="8">
        <v>16</v>
      </c>
      <c r="H23" s="8">
        <v>18</v>
      </c>
      <c r="I23" s="8">
        <v>29</v>
      </c>
      <c r="J23" s="8">
        <v>10</v>
      </c>
      <c r="K23" s="8">
        <v>22</v>
      </c>
      <c r="L23" s="8">
        <v>1</v>
      </c>
      <c r="M23" s="8">
        <v>22</v>
      </c>
      <c r="N23" s="8">
        <v>18</v>
      </c>
      <c r="O23" s="8">
        <v>25</v>
      </c>
      <c r="P23" s="8">
        <v>24</v>
      </c>
      <c r="Q23" s="8">
        <v>16</v>
      </c>
      <c r="R23" s="8">
        <v>16</v>
      </c>
      <c r="S23" s="8">
        <v>22</v>
      </c>
      <c r="T23" s="8">
        <v>27</v>
      </c>
      <c r="U23" s="8">
        <v>9</v>
      </c>
      <c r="V23" s="8">
        <v>28</v>
      </c>
      <c r="W23" s="8">
        <v>28</v>
      </c>
      <c r="X23" s="8">
        <v>23</v>
      </c>
      <c r="Y23" s="8">
        <v>17</v>
      </c>
      <c r="Z23" s="8">
        <v>30</v>
      </c>
      <c r="AA23" s="8">
        <v>17</v>
      </c>
      <c r="AB23" s="8">
        <v>15</v>
      </c>
      <c r="AC23" s="8">
        <v>25</v>
      </c>
      <c r="AD23" s="8">
        <v>22</v>
      </c>
      <c r="AE23" s="8">
        <v>24</v>
      </c>
      <c r="AF23" s="8">
        <v>33</v>
      </c>
      <c r="AG23" s="8">
        <v>21</v>
      </c>
      <c r="AH23" s="8">
        <v>12</v>
      </c>
      <c r="AI23" s="8">
        <v>28</v>
      </c>
      <c r="AJ23" s="8">
        <v>25</v>
      </c>
      <c r="AK23" s="8">
        <v>16</v>
      </c>
      <c r="AL23" s="8">
        <v>24</v>
      </c>
      <c r="AM23" s="8">
        <v>27</v>
      </c>
      <c r="AN23" s="8">
        <v>13</v>
      </c>
      <c r="AO23" s="8">
        <v>9</v>
      </c>
      <c r="AP23" s="8">
        <v>9</v>
      </c>
      <c r="AQ23" s="8">
        <v>10</v>
      </c>
      <c r="AR23" s="8">
        <v>17</v>
      </c>
      <c r="AS23" s="8">
        <v>6</v>
      </c>
      <c r="AT23" s="8">
        <f aca="true" t="shared" si="12" ref="AT23:AT31">SUM(C23:AS23)</f>
        <v>780</v>
      </c>
      <c r="AU23" s="11" t="s">
        <v>20</v>
      </c>
      <c r="AV23" s="11">
        <v>780</v>
      </c>
      <c r="AW23" s="8">
        <v>1313</v>
      </c>
      <c r="AX23" s="8">
        <f aca="true" t="shared" si="13" ref="AX23:AX31">AW23-AV23+AT23</f>
        <v>1313</v>
      </c>
      <c r="AY23" s="8">
        <v>64366</v>
      </c>
      <c r="AZ23" s="42"/>
      <c r="BA23" s="42"/>
      <c r="BB23" s="42"/>
      <c r="BC23" s="42"/>
    </row>
    <row r="24" spans="1:55" ht="15">
      <c r="A24" s="8">
        <v>11</v>
      </c>
      <c r="B24" s="11" t="s">
        <v>21</v>
      </c>
      <c r="C24" s="8">
        <v>0</v>
      </c>
      <c r="D24" s="8">
        <v>0</v>
      </c>
      <c r="E24" s="8">
        <v>5</v>
      </c>
      <c r="F24" s="8">
        <v>10</v>
      </c>
      <c r="G24" s="8">
        <v>10</v>
      </c>
      <c r="H24" s="8">
        <v>5</v>
      </c>
      <c r="I24" s="8">
        <v>20</v>
      </c>
      <c r="J24" s="8">
        <v>4</v>
      </c>
      <c r="K24" s="8">
        <v>13</v>
      </c>
      <c r="L24" s="8">
        <v>0</v>
      </c>
      <c r="M24" s="8">
        <v>21</v>
      </c>
      <c r="N24" s="8">
        <v>13</v>
      </c>
      <c r="O24" s="8">
        <v>22</v>
      </c>
      <c r="P24" s="8">
        <v>18</v>
      </c>
      <c r="Q24" s="8">
        <v>9</v>
      </c>
      <c r="R24" s="8">
        <v>16</v>
      </c>
      <c r="S24" s="8">
        <v>11</v>
      </c>
      <c r="T24" s="8">
        <v>13</v>
      </c>
      <c r="U24" s="8">
        <v>5</v>
      </c>
      <c r="V24" s="8">
        <v>21</v>
      </c>
      <c r="W24" s="8">
        <v>25</v>
      </c>
      <c r="X24" s="8">
        <v>13</v>
      </c>
      <c r="Y24" s="8">
        <v>14</v>
      </c>
      <c r="Z24" s="8">
        <v>16</v>
      </c>
      <c r="AA24" s="8">
        <v>11</v>
      </c>
      <c r="AB24" s="8">
        <v>14</v>
      </c>
      <c r="AC24" s="8">
        <v>7</v>
      </c>
      <c r="AD24" s="8">
        <v>7</v>
      </c>
      <c r="AE24" s="8">
        <v>17</v>
      </c>
      <c r="AF24" s="8">
        <v>25</v>
      </c>
      <c r="AG24" s="8">
        <v>14</v>
      </c>
      <c r="AH24" s="8">
        <v>6</v>
      </c>
      <c r="AI24" s="8">
        <v>17</v>
      </c>
      <c r="AJ24" s="8">
        <v>24</v>
      </c>
      <c r="AK24" s="8">
        <v>3</v>
      </c>
      <c r="AL24" s="8">
        <v>11</v>
      </c>
      <c r="AM24" s="8">
        <v>24</v>
      </c>
      <c r="AN24" s="8">
        <v>2</v>
      </c>
      <c r="AO24" s="8">
        <v>2</v>
      </c>
      <c r="AP24" s="8">
        <v>3</v>
      </c>
      <c r="AQ24" s="8">
        <v>7</v>
      </c>
      <c r="AR24" s="8">
        <v>10</v>
      </c>
      <c r="AS24" s="8">
        <v>0</v>
      </c>
      <c r="AT24" s="8">
        <f t="shared" si="12"/>
        <v>488</v>
      </c>
      <c r="AU24" s="11" t="s">
        <v>21</v>
      </c>
      <c r="AV24" s="11">
        <v>488</v>
      </c>
      <c r="AW24" s="8">
        <v>743</v>
      </c>
      <c r="AX24" s="8">
        <f t="shared" si="13"/>
        <v>743</v>
      </c>
      <c r="AY24" s="8">
        <v>36074</v>
      </c>
      <c r="AZ24" s="42"/>
      <c r="BA24" s="42"/>
      <c r="BB24" s="42"/>
      <c r="BC24" s="42"/>
    </row>
    <row r="25" spans="1:55" ht="15">
      <c r="A25" s="8">
        <v>12</v>
      </c>
      <c r="B25" s="11" t="s">
        <v>22</v>
      </c>
      <c r="C25" s="8">
        <v>8</v>
      </c>
      <c r="D25" s="8">
        <v>5</v>
      </c>
      <c r="E25" s="8">
        <v>13</v>
      </c>
      <c r="F25" s="8">
        <v>17</v>
      </c>
      <c r="G25" s="8">
        <v>14</v>
      </c>
      <c r="H25" s="8">
        <v>25</v>
      </c>
      <c r="I25" s="8">
        <v>18</v>
      </c>
      <c r="J25" s="8">
        <v>24</v>
      </c>
      <c r="K25" s="8">
        <v>17</v>
      </c>
      <c r="L25" s="8">
        <v>4</v>
      </c>
      <c r="M25" s="8">
        <v>11</v>
      </c>
      <c r="N25" s="8">
        <v>2</v>
      </c>
      <c r="O25" s="8">
        <v>8</v>
      </c>
      <c r="P25" s="8">
        <v>21</v>
      </c>
      <c r="Q25" s="8">
        <v>20</v>
      </c>
      <c r="R25" s="8">
        <v>8</v>
      </c>
      <c r="S25" s="8">
        <v>5</v>
      </c>
      <c r="T25" s="8">
        <v>27</v>
      </c>
      <c r="U25" s="8">
        <v>6</v>
      </c>
      <c r="V25" s="8">
        <v>16</v>
      </c>
      <c r="W25" s="8">
        <v>4</v>
      </c>
      <c r="X25" s="8">
        <v>8</v>
      </c>
      <c r="Y25" s="8">
        <v>6</v>
      </c>
      <c r="Z25" s="8">
        <v>0</v>
      </c>
      <c r="AA25" s="8">
        <v>11</v>
      </c>
      <c r="AB25" s="8">
        <v>2</v>
      </c>
      <c r="AC25" s="8">
        <v>6</v>
      </c>
      <c r="AD25" s="8">
        <v>12</v>
      </c>
      <c r="AE25" s="8">
        <v>3</v>
      </c>
      <c r="AF25" s="8">
        <v>5</v>
      </c>
      <c r="AG25" s="8">
        <v>10</v>
      </c>
      <c r="AH25" s="8">
        <v>7</v>
      </c>
      <c r="AI25" s="8">
        <v>4</v>
      </c>
      <c r="AJ25" s="8">
        <v>17</v>
      </c>
      <c r="AK25" s="8">
        <v>1</v>
      </c>
      <c r="AL25" s="8">
        <v>12</v>
      </c>
      <c r="AM25" s="8">
        <v>4</v>
      </c>
      <c r="AN25" s="8">
        <v>9</v>
      </c>
      <c r="AO25" s="8">
        <v>3</v>
      </c>
      <c r="AP25" s="8">
        <v>22</v>
      </c>
      <c r="AQ25" s="8">
        <v>1</v>
      </c>
      <c r="AR25" s="8">
        <v>9</v>
      </c>
      <c r="AS25" s="8">
        <v>2</v>
      </c>
      <c r="AT25" s="8">
        <f t="shared" si="12"/>
        <v>427</v>
      </c>
      <c r="AU25" s="11" t="s">
        <v>22</v>
      </c>
      <c r="AV25" s="11">
        <v>424</v>
      </c>
      <c r="AW25" s="8">
        <v>628</v>
      </c>
      <c r="AX25" s="8">
        <f t="shared" si="13"/>
        <v>631</v>
      </c>
      <c r="AY25" s="8">
        <v>28488</v>
      </c>
      <c r="AZ25" s="42"/>
      <c r="BA25" s="42"/>
      <c r="BB25" s="42"/>
      <c r="BC25" s="42"/>
    </row>
    <row r="26" spans="1:55" ht="15">
      <c r="A26" s="8">
        <v>13</v>
      </c>
      <c r="B26" s="11" t="s">
        <v>23</v>
      </c>
      <c r="C26" s="8">
        <v>4</v>
      </c>
      <c r="D26" s="8">
        <v>1</v>
      </c>
      <c r="E26" s="8">
        <v>4</v>
      </c>
      <c r="F26" s="8">
        <v>2</v>
      </c>
      <c r="G26" s="8">
        <v>6</v>
      </c>
      <c r="H26" s="8">
        <v>13</v>
      </c>
      <c r="I26" s="8">
        <v>9</v>
      </c>
      <c r="J26" s="8">
        <v>6</v>
      </c>
      <c r="K26" s="8">
        <v>9</v>
      </c>
      <c r="L26" s="8">
        <v>1</v>
      </c>
      <c r="M26" s="8">
        <v>1</v>
      </c>
      <c r="N26" s="8">
        <v>5</v>
      </c>
      <c r="O26" s="8">
        <v>3</v>
      </c>
      <c r="P26" s="8">
        <v>6</v>
      </c>
      <c r="Q26" s="8">
        <v>7</v>
      </c>
      <c r="R26" s="8">
        <v>0</v>
      </c>
      <c r="S26" s="8">
        <v>11</v>
      </c>
      <c r="T26" s="8">
        <v>14</v>
      </c>
      <c r="U26" s="8">
        <v>4</v>
      </c>
      <c r="V26" s="8">
        <v>7</v>
      </c>
      <c r="W26" s="8">
        <v>3</v>
      </c>
      <c r="X26" s="8">
        <v>10</v>
      </c>
      <c r="Y26" s="8">
        <v>3</v>
      </c>
      <c r="Z26" s="8">
        <v>14</v>
      </c>
      <c r="AA26" s="8">
        <v>6</v>
      </c>
      <c r="AB26" s="8">
        <v>1</v>
      </c>
      <c r="AC26" s="8">
        <v>18</v>
      </c>
      <c r="AD26" s="8">
        <v>15</v>
      </c>
      <c r="AE26" s="8">
        <v>7</v>
      </c>
      <c r="AF26" s="8">
        <v>8</v>
      </c>
      <c r="AG26" s="8">
        <v>7</v>
      </c>
      <c r="AH26" s="8">
        <v>6</v>
      </c>
      <c r="AI26" s="8">
        <v>11</v>
      </c>
      <c r="AJ26" s="8">
        <v>1</v>
      </c>
      <c r="AK26" s="8">
        <v>13</v>
      </c>
      <c r="AL26" s="8">
        <v>13</v>
      </c>
      <c r="AM26" s="8">
        <v>3</v>
      </c>
      <c r="AN26" s="8">
        <v>11</v>
      </c>
      <c r="AO26" s="8">
        <v>7</v>
      </c>
      <c r="AP26" s="8">
        <v>6</v>
      </c>
      <c r="AQ26" s="8">
        <v>3</v>
      </c>
      <c r="AR26" s="8">
        <v>7</v>
      </c>
      <c r="AS26" s="8">
        <v>6</v>
      </c>
      <c r="AT26" s="8">
        <f t="shared" si="12"/>
        <v>292</v>
      </c>
      <c r="AU26" s="11" t="s">
        <v>23</v>
      </c>
      <c r="AV26" s="11">
        <v>292</v>
      </c>
      <c r="AW26" s="8">
        <v>570</v>
      </c>
      <c r="AX26" s="8">
        <f t="shared" si="13"/>
        <v>570</v>
      </c>
      <c r="AY26" s="8">
        <v>28292</v>
      </c>
      <c r="AZ26" s="42"/>
      <c r="BA26" s="42"/>
      <c r="BB26" s="42"/>
      <c r="BC26" s="42"/>
    </row>
    <row r="27" spans="1:55" ht="15">
      <c r="A27" s="8">
        <v>14</v>
      </c>
      <c r="B27" s="11" t="s">
        <v>24</v>
      </c>
      <c r="C27" s="8">
        <v>0</v>
      </c>
      <c r="D27" s="8">
        <v>0</v>
      </c>
      <c r="E27" s="8">
        <v>2</v>
      </c>
      <c r="F27" s="8">
        <v>2</v>
      </c>
      <c r="G27" s="8">
        <v>3</v>
      </c>
      <c r="H27" s="8">
        <v>4</v>
      </c>
      <c r="I27" s="8">
        <v>4</v>
      </c>
      <c r="J27" s="8">
        <v>0</v>
      </c>
      <c r="K27" s="8">
        <v>3</v>
      </c>
      <c r="L27" s="8">
        <v>1</v>
      </c>
      <c r="M27" s="8">
        <v>1</v>
      </c>
      <c r="N27" s="8">
        <v>2</v>
      </c>
      <c r="O27" s="8">
        <v>4</v>
      </c>
      <c r="P27" s="8">
        <v>2</v>
      </c>
      <c r="Q27" s="8">
        <v>2</v>
      </c>
      <c r="R27" s="8">
        <v>4</v>
      </c>
      <c r="S27" s="8">
        <v>1</v>
      </c>
      <c r="T27" s="8">
        <v>2</v>
      </c>
      <c r="U27" s="8">
        <v>2</v>
      </c>
      <c r="V27" s="8">
        <v>6</v>
      </c>
      <c r="W27" s="8">
        <v>2</v>
      </c>
      <c r="X27" s="8">
        <v>2</v>
      </c>
      <c r="Y27" s="8">
        <v>2</v>
      </c>
      <c r="Z27" s="8">
        <v>5</v>
      </c>
      <c r="AA27" s="8">
        <v>2</v>
      </c>
      <c r="AB27" s="8">
        <v>2</v>
      </c>
      <c r="AC27" s="8">
        <v>3</v>
      </c>
      <c r="AD27" s="8">
        <v>4</v>
      </c>
      <c r="AE27" s="8">
        <v>8</v>
      </c>
      <c r="AF27" s="8">
        <v>6</v>
      </c>
      <c r="AG27" s="8">
        <v>5</v>
      </c>
      <c r="AH27" s="8">
        <v>0</v>
      </c>
      <c r="AI27" s="8">
        <v>3</v>
      </c>
      <c r="AJ27" s="8">
        <v>4</v>
      </c>
      <c r="AK27" s="8">
        <v>4</v>
      </c>
      <c r="AL27" s="8">
        <v>4</v>
      </c>
      <c r="AM27" s="8">
        <v>2</v>
      </c>
      <c r="AN27" s="8">
        <v>1</v>
      </c>
      <c r="AO27" s="8">
        <v>2</v>
      </c>
      <c r="AP27" s="8">
        <v>0</v>
      </c>
      <c r="AQ27" s="8">
        <v>2</v>
      </c>
      <c r="AR27" s="8">
        <v>4</v>
      </c>
      <c r="AS27" s="8">
        <v>2</v>
      </c>
      <c r="AT27" s="8">
        <f t="shared" si="12"/>
        <v>114</v>
      </c>
      <c r="AU27" s="11" t="s">
        <v>24</v>
      </c>
      <c r="AV27" s="11">
        <v>114</v>
      </c>
      <c r="AW27" s="8">
        <v>122</v>
      </c>
      <c r="AX27" s="8">
        <f t="shared" si="13"/>
        <v>122</v>
      </c>
      <c r="AY27" s="8">
        <v>8329</v>
      </c>
      <c r="AZ27" s="42"/>
      <c r="BA27" s="42"/>
      <c r="BB27" s="42"/>
      <c r="BC27" s="42"/>
    </row>
    <row r="28" spans="1:78" ht="15">
      <c r="A28" s="8">
        <v>15</v>
      </c>
      <c r="B28" s="11" t="s">
        <v>63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f t="shared" si="12"/>
        <v>0</v>
      </c>
      <c r="AU28" s="11" t="s">
        <v>63</v>
      </c>
      <c r="AV28" s="11">
        <v>0</v>
      </c>
      <c r="AW28" s="8">
        <v>0</v>
      </c>
      <c r="AX28" s="8">
        <f t="shared" si="13"/>
        <v>0</v>
      </c>
      <c r="AY28" s="8">
        <v>0</v>
      </c>
      <c r="AZ28" s="42"/>
      <c r="BA28" s="42"/>
      <c r="BB28" s="8" t="s">
        <v>157</v>
      </c>
      <c r="BC28" s="8">
        <v>2</v>
      </c>
      <c r="BD28" s="8">
        <f aca="true" t="shared" si="14" ref="BD28:BZ28">BC28+1</f>
        <v>3</v>
      </c>
      <c r="BE28" s="8">
        <f t="shared" si="14"/>
        <v>4</v>
      </c>
      <c r="BF28" s="8">
        <f t="shared" si="14"/>
        <v>5</v>
      </c>
      <c r="BG28" s="8">
        <f t="shared" si="14"/>
        <v>6</v>
      </c>
      <c r="BH28" s="8">
        <f t="shared" si="14"/>
        <v>7</v>
      </c>
      <c r="BI28" s="8">
        <f t="shared" si="14"/>
        <v>8</v>
      </c>
      <c r="BJ28" s="8">
        <f t="shared" si="14"/>
        <v>9</v>
      </c>
      <c r="BK28" s="8">
        <f t="shared" si="14"/>
        <v>10</v>
      </c>
      <c r="BL28" s="8">
        <f t="shared" si="14"/>
        <v>11</v>
      </c>
      <c r="BM28" s="8">
        <f t="shared" si="14"/>
        <v>12</v>
      </c>
      <c r="BN28" s="8">
        <f t="shared" si="14"/>
        <v>13</v>
      </c>
      <c r="BO28" s="8">
        <f t="shared" si="14"/>
        <v>14</v>
      </c>
      <c r="BP28" s="8">
        <f t="shared" si="14"/>
        <v>15</v>
      </c>
      <c r="BQ28" s="8">
        <f t="shared" si="14"/>
        <v>16</v>
      </c>
      <c r="BR28" s="8">
        <f t="shared" si="14"/>
        <v>17</v>
      </c>
      <c r="BS28" s="8">
        <f t="shared" si="14"/>
        <v>18</v>
      </c>
      <c r="BT28" s="8">
        <f t="shared" si="14"/>
        <v>19</v>
      </c>
      <c r="BU28" s="8">
        <f t="shared" si="14"/>
        <v>20</v>
      </c>
      <c r="BV28" s="8">
        <f t="shared" si="14"/>
        <v>21</v>
      </c>
      <c r="BW28" s="8">
        <f t="shared" si="14"/>
        <v>22</v>
      </c>
      <c r="BX28" s="8">
        <f t="shared" si="14"/>
        <v>23</v>
      </c>
      <c r="BY28" s="8">
        <f t="shared" si="14"/>
        <v>24</v>
      </c>
      <c r="BZ28" s="8">
        <f t="shared" si="14"/>
        <v>25</v>
      </c>
    </row>
    <row r="29" spans="1:56" ht="15">
      <c r="A29" s="8">
        <v>16</v>
      </c>
      <c r="B29" s="11" t="s">
        <v>25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f t="shared" si="12"/>
        <v>0</v>
      </c>
      <c r="AU29" s="31" t="s">
        <v>25</v>
      </c>
      <c r="AV29" s="31">
        <v>0</v>
      </c>
      <c r="AW29" s="8">
        <v>0</v>
      </c>
      <c r="AX29" s="8">
        <f t="shared" si="13"/>
        <v>0</v>
      </c>
      <c r="AY29" s="8">
        <v>151</v>
      </c>
      <c r="AZ29" s="42"/>
      <c r="BA29" s="42"/>
      <c r="BB29" s="42"/>
      <c r="BC29" s="42"/>
      <c r="BD29" s="42"/>
    </row>
    <row r="30" spans="1:78" ht="15">
      <c r="A30" s="14">
        <v>17</v>
      </c>
      <c r="B30" s="11" t="s">
        <v>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f t="shared" si="12"/>
        <v>0</v>
      </c>
      <c r="AU30" s="11" t="s">
        <v>26</v>
      </c>
      <c r="AV30" s="11">
        <v>0</v>
      </c>
      <c r="AW30" s="8">
        <v>0</v>
      </c>
      <c r="AX30" s="8">
        <f t="shared" si="13"/>
        <v>0</v>
      </c>
      <c r="AY30" s="8">
        <v>9</v>
      </c>
      <c r="AZ30" s="85" t="s">
        <v>83</v>
      </c>
      <c r="BA30" s="8" t="s">
        <v>85</v>
      </c>
      <c r="BB30" s="8"/>
      <c r="BC30" s="19" t="str">
        <f aca="true" t="shared" si="15" ref="BC30:BZ30">CONCATENATE("N/",BC28)</f>
        <v>N/2</v>
      </c>
      <c r="BD30" s="19" t="str">
        <f t="shared" si="15"/>
        <v>N/3</v>
      </c>
      <c r="BE30" s="19" t="str">
        <f t="shared" si="15"/>
        <v>N/4</v>
      </c>
      <c r="BF30" s="19" t="str">
        <f t="shared" si="15"/>
        <v>N/5</v>
      </c>
      <c r="BG30" s="19" t="str">
        <f t="shared" si="15"/>
        <v>N/6</v>
      </c>
      <c r="BH30" s="19" t="str">
        <f t="shared" si="15"/>
        <v>N/7</v>
      </c>
      <c r="BI30" s="19" t="str">
        <f t="shared" si="15"/>
        <v>N/8</v>
      </c>
      <c r="BJ30" s="19" t="str">
        <f t="shared" si="15"/>
        <v>N/9</v>
      </c>
      <c r="BK30" s="19" t="str">
        <f t="shared" si="15"/>
        <v>N/10</v>
      </c>
      <c r="BL30" s="19" t="str">
        <f t="shared" si="15"/>
        <v>N/11</v>
      </c>
      <c r="BM30" s="19" t="str">
        <f t="shared" si="15"/>
        <v>N/12</v>
      </c>
      <c r="BN30" s="19" t="str">
        <f t="shared" si="15"/>
        <v>N/13</v>
      </c>
      <c r="BO30" s="19" t="str">
        <f t="shared" si="15"/>
        <v>N/14</v>
      </c>
      <c r="BP30" s="19" t="str">
        <f t="shared" si="15"/>
        <v>N/15</v>
      </c>
      <c r="BQ30" s="19" t="str">
        <f t="shared" si="15"/>
        <v>N/16</v>
      </c>
      <c r="BR30" s="19" t="str">
        <f t="shared" si="15"/>
        <v>N/17</v>
      </c>
      <c r="BS30" s="19" t="str">
        <f t="shared" si="15"/>
        <v>N/18</v>
      </c>
      <c r="BT30" s="19" t="str">
        <f t="shared" si="15"/>
        <v>N/19</v>
      </c>
      <c r="BU30" s="19" t="str">
        <f t="shared" si="15"/>
        <v>N/20</v>
      </c>
      <c r="BV30" s="19" t="str">
        <f t="shared" si="15"/>
        <v>N/21</v>
      </c>
      <c r="BW30" s="19" t="str">
        <f t="shared" si="15"/>
        <v>N/22</v>
      </c>
      <c r="BX30" s="19" t="str">
        <f t="shared" si="15"/>
        <v>N/23</v>
      </c>
      <c r="BY30" s="19" t="str">
        <f t="shared" si="15"/>
        <v>N/24</v>
      </c>
      <c r="BZ30" s="19" t="str">
        <f t="shared" si="15"/>
        <v>N/25</v>
      </c>
    </row>
    <row r="31" spans="1:78" ht="15">
      <c r="A31" s="8">
        <v>18</v>
      </c>
      <c r="B31" s="11" t="s">
        <v>137</v>
      </c>
      <c r="C31" s="8">
        <v>0</v>
      </c>
      <c r="D31" s="8">
        <v>0</v>
      </c>
      <c r="E31" s="8">
        <v>5</v>
      </c>
      <c r="F31" s="8">
        <v>1</v>
      </c>
      <c r="G31" s="8">
        <v>2</v>
      </c>
      <c r="H31" s="8">
        <v>5</v>
      </c>
      <c r="I31" s="8">
        <v>3</v>
      </c>
      <c r="J31" s="8">
        <v>1</v>
      </c>
      <c r="K31" s="8">
        <v>0</v>
      </c>
      <c r="L31" s="8">
        <v>1</v>
      </c>
      <c r="M31" s="8">
        <v>9</v>
      </c>
      <c r="N31" s="8">
        <v>0</v>
      </c>
      <c r="O31" s="8">
        <v>2</v>
      </c>
      <c r="P31" s="8">
        <v>1</v>
      </c>
      <c r="Q31" s="8">
        <v>4</v>
      </c>
      <c r="R31" s="8">
        <v>3</v>
      </c>
      <c r="S31" s="8">
        <v>0</v>
      </c>
      <c r="T31" s="8">
        <v>4</v>
      </c>
      <c r="U31" s="8">
        <v>2</v>
      </c>
      <c r="V31" s="8">
        <v>3</v>
      </c>
      <c r="W31" s="8">
        <v>0</v>
      </c>
      <c r="X31" s="8">
        <v>5</v>
      </c>
      <c r="Y31" s="8">
        <v>0</v>
      </c>
      <c r="Z31" s="8">
        <v>5</v>
      </c>
      <c r="AA31" s="8">
        <v>2</v>
      </c>
      <c r="AB31" s="8">
        <v>4</v>
      </c>
      <c r="AC31" s="8">
        <v>2</v>
      </c>
      <c r="AD31" s="8">
        <v>1</v>
      </c>
      <c r="AE31" s="8">
        <v>0</v>
      </c>
      <c r="AF31" s="8">
        <v>4</v>
      </c>
      <c r="AG31" s="8">
        <v>1</v>
      </c>
      <c r="AH31" s="8">
        <v>1</v>
      </c>
      <c r="AI31" s="8">
        <v>3</v>
      </c>
      <c r="AJ31" s="8">
        <v>7</v>
      </c>
      <c r="AK31" s="8">
        <v>1</v>
      </c>
      <c r="AL31" s="8">
        <v>0</v>
      </c>
      <c r="AM31" s="8">
        <v>6</v>
      </c>
      <c r="AN31" s="8">
        <v>4</v>
      </c>
      <c r="AO31" s="8">
        <v>1</v>
      </c>
      <c r="AP31" s="8">
        <v>0</v>
      </c>
      <c r="AQ31" s="8">
        <v>1</v>
      </c>
      <c r="AR31" s="8">
        <v>3</v>
      </c>
      <c r="AS31" s="8">
        <v>2</v>
      </c>
      <c r="AT31" s="8">
        <f t="shared" si="12"/>
        <v>99</v>
      </c>
      <c r="AU31" s="11" t="s">
        <v>137</v>
      </c>
      <c r="AV31" s="11">
        <v>136</v>
      </c>
      <c r="AW31" s="8">
        <v>542</v>
      </c>
      <c r="AX31" s="8">
        <f t="shared" si="13"/>
        <v>505</v>
      </c>
      <c r="AY31" s="8">
        <v>13391</v>
      </c>
      <c r="AZ31" s="26"/>
      <c r="BA31" s="50"/>
      <c r="BB31" s="50"/>
      <c r="BC31" s="30">
        <f>$AY31/BC28</f>
        <v>6695.5</v>
      </c>
      <c r="BD31" s="30">
        <f aca="true" t="shared" si="16" ref="BD31:BZ31">$AY31/BD28</f>
        <v>4463.666666666667</v>
      </c>
      <c r="BE31" s="30">
        <f t="shared" si="16"/>
        <v>3347.75</v>
      </c>
      <c r="BF31" s="30">
        <f t="shared" si="16"/>
        <v>2678.2</v>
      </c>
      <c r="BG31" s="30">
        <f t="shared" si="16"/>
        <v>2231.8333333333335</v>
      </c>
      <c r="BH31" s="30">
        <f t="shared" si="16"/>
        <v>1913</v>
      </c>
      <c r="BI31" s="30">
        <f t="shared" si="16"/>
        <v>1673.875</v>
      </c>
      <c r="BJ31" s="30">
        <f t="shared" si="16"/>
        <v>1487.888888888889</v>
      </c>
      <c r="BK31" s="30">
        <f t="shared" si="16"/>
        <v>1339.1</v>
      </c>
      <c r="BL31" s="30">
        <f t="shared" si="16"/>
        <v>1217.3636363636363</v>
      </c>
      <c r="BM31" s="30">
        <f t="shared" si="16"/>
        <v>1115.9166666666667</v>
      </c>
      <c r="BN31" s="30">
        <f t="shared" si="16"/>
        <v>1030.076923076923</v>
      </c>
      <c r="BO31" s="30">
        <f t="shared" si="16"/>
        <v>956.5</v>
      </c>
      <c r="BP31" s="30">
        <f t="shared" si="16"/>
        <v>892.7333333333333</v>
      </c>
      <c r="BQ31" s="30">
        <f t="shared" si="16"/>
        <v>836.9375</v>
      </c>
      <c r="BR31" s="30">
        <f t="shared" si="16"/>
        <v>787.7058823529412</v>
      </c>
      <c r="BS31" s="30">
        <f t="shared" si="16"/>
        <v>743.9444444444445</v>
      </c>
      <c r="BT31" s="30">
        <f t="shared" si="16"/>
        <v>704.7894736842105</v>
      </c>
      <c r="BU31" s="30">
        <f t="shared" si="16"/>
        <v>669.55</v>
      </c>
      <c r="BV31" s="30">
        <f t="shared" si="16"/>
        <v>637.6666666666666</v>
      </c>
      <c r="BW31" s="30">
        <f t="shared" si="16"/>
        <v>608.6818181818181</v>
      </c>
      <c r="BX31" s="30">
        <f t="shared" si="16"/>
        <v>582.2173913043479</v>
      </c>
      <c r="BY31" s="30">
        <f t="shared" si="16"/>
        <v>557.9583333333334</v>
      </c>
      <c r="BZ31" s="30">
        <f t="shared" si="16"/>
        <v>535.64</v>
      </c>
    </row>
    <row r="32" spans="1:78" ht="15">
      <c r="A32" s="8" t="s">
        <v>2</v>
      </c>
      <c r="B32" s="11" t="s">
        <v>27</v>
      </c>
      <c r="C32" s="13">
        <f aca="true" t="shared" si="17" ref="C32:AT32">C31/C22</f>
        <v>0</v>
      </c>
      <c r="D32" s="13">
        <f t="shared" si="17"/>
        <v>0</v>
      </c>
      <c r="E32" s="13">
        <f t="shared" si="17"/>
        <v>0.013123359580052493</v>
      </c>
      <c r="F32" s="13">
        <f t="shared" si="17"/>
        <v>0.002638522427440633</v>
      </c>
      <c r="G32" s="13">
        <f t="shared" si="17"/>
        <v>0.003430531732418525</v>
      </c>
      <c r="H32" s="13">
        <f t="shared" si="17"/>
        <v>0.007692307692307693</v>
      </c>
      <c r="I32" s="13">
        <f t="shared" si="17"/>
        <v>0.005660377358490566</v>
      </c>
      <c r="J32" s="13">
        <f t="shared" si="17"/>
        <v>0.0031847133757961785</v>
      </c>
      <c r="K32" s="13">
        <f t="shared" si="17"/>
        <v>0</v>
      </c>
      <c r="L32" s="13">
        <f t="shared" si="17"/>
        <v>0.013333333333333334</v>
      </c>
      <c r="M32" s="13">
        <f t="shared" si="17"/>
        <v>0.00946372239747634</v>
      </c>
      <c r="N32" s="13">
        <f t="shared" si="17"/>
        <v>0</v>
      </c>
      <c r="O32" s="13">
        <f t="shared" si="17"/>
        <v>0.0024390243902439024</v>
      </c>
      <c r="P32" s="13">
        <f t="shared" si="17"/>
        <v>0.001177856301531213</v>
      </c>
      <c r="Q32" s="13">
        <f t="shared" si="17"/>
        <v>0.007207207207207207</v>
      </c>
      <c r="R32" s="13">
        <f t="shared" si="17"/>
        <v>0.004545454545454545</v>
      </c>
      <c r="S32" s="13">
        <f t="shared" si="17"/>
        <v>0</v>
      </c>
      <c r="T32" s="13">
        <f t="shared" si="17"/>
        <v>0.004449388209121246</v>
      </c>
      <c r="U32" s="13">
        <f t="shared" si="17"/>
        <v>0.005633802816901409</v>
      </c>
      <c r="V32" s="13">
        <f t="shared" si="17"/>
        <v>0.00351288056206089</v>
      </c>
      <c r="W32" s="13">
        <f t="shared" si="17"/>
        <v>0</v>
      </c>
      <c r="X32" s="13">
        <f t="shared" si="17"/>
        <v>0.0075528700906344415</v>
      </c>
      <c r="Y32" s="13">
        <f t="shared" si="17"/>
        <v>0</v>
      </c>
      <c r="Z32" s="13">
        <f t="shared" si="17"/>
        <v>0.00429553264604811</v>
      </c>
      <c r="AA32" s="13">
        <f t="shared" si="17"/>
        <v>0.0029585798816568047</v>
      </c>
      <c r="AB32" s="13">
        <f t="shared" si="17"/>
        <v>0.007042253521126761</v>
      </c>
      <c r="AC32" s="13">
        <f t="shared" si="17"/>
        <v>0.002457002457002457</v>
      </c>
      <c r="AD32" s="13">
        <f t="shared" si="17"/>
        <v>0.001183431952662722</v>
      </c>
      <c r="AE32" s="13">
        <f t="shared" si="17"/>
        <v>0</v>
      </c>
      <c r="AF32" s="13">
        <f t="shared" si="17"/>
        <v>0.006211180124223602</v>
      </c>
      <c r="AG32" s="13">
        <f t="shared" si="17"/>
        <v>0.0016155088852988692</v>
      </c>
      <c r="AH32" s="13">
        <f t="shared" si="17"/>
        <v>0.0031746031746031746</v>
      </c>
      <c r="AI32" s="13">
        <f t="shared" si="17"/>
        <v>0.003083247687564234</v>
      </c>
      <c r="AJ32" s="13">
        <f t="shared" si="17"/>
        <v>0.008111239860950173</v>
      </c>
      <c r="AK32" s="13">
        <f t="shared" si="17"/>
        <v>0.005494505494505495</v>
      </c>
      <c r="AL32" s="13">
        <f t="shared" si="17"/>
        <v>0</v>
      </c>
      <c r="AM32" s="13">
        <f t="shared" si="17"/>
        <v>0.004934210526315789</v>
      </c>
      <c r="AN32" s="13">
        <f t="shared" si="17"/>
        <v>0.00819672131147541</v>
      </c>
      <c r="AO32" s="13">
        <f t="shared" si="17"/>
        <v>0.0036900369003690036</v>
      </c>
      <c r="AP32" s="13">
        <f t="shared" si="17"/>
        <v>0</v>
      </c>
      <c r="AQ32" s="13">
        <f t="shared" si="17"/>
        <v>0.0032679738562091504</v>
      </c>
      <c r="AR32" s="13">
        <f t="shared" si="17"/>
        <v>0.004552352048558422</v>
      </c>
      <c r="AS32" s="13">
        <f t="shared" si="17"/>
        <v>0.008620689655172414</v>
      </c>
      <c r="AT32" s="13">
        <f t="shared" si="17"/>
        <v>0.0038294909484759398</v>
      </c>
      <c r="AU32" s="11" t="s">
        <v>27</v>
      </c>
      <c r="AV32" s="13">
        <f>AV31/AV22</f>
        <v>0.005261528938409161</v>
      </c>
      <c r="AW32" s="13">
        <f>AW31/AW22</f>
        <v>0.006874159754458057</v>
      </c>
      <c r="AX32" s="13">
        <f>AX31/AX22</f>
        <v>0.006404565630944832</v>
      </c>
      <c r="AY32" s="13">
        <f>AY31/AY22</f>
        <v>0.0063406217417367365</v>
      </c>
      <c r="AZ32" s="52"/>
      <c r="BA32" s="26"/>
      <c r="BB32" s="79"/>
      <c r="BC32" s="93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</row>
    <row r="33" spans="1:78" ht="15">
      <c r="A33" s="8">
        <v>19</v>
      </c>
      <c r="B33" s="11" t="s">
        <v>139</v>
      </c>
      <c r="C33" s="8">
        <v>8</v>
      </c>
      <c r="D33" s="8">
        <v>1</v>
      </c>
      <c r="E33" s="8">
        <v>28</v>
      </c>
      <c r="F33" s="8">
        <v>33</v>
      </c>
      <c r="G33" s="8">
        <v>30</v>
      </c>
      <c r="H33" s="8">
        <v>44</v>
      </c>
      <c r="I33" s="8">
        <v>29</v>
      </c>
      <c r="J33" s="8">
        <v>9</v>
      </c>
      <c r="K33" s="8">
        <v>38</v>
      </c>
      <c r="L33" s="8">
        <v>1</v>
      </c>
      <c r="M33" s="8">
        <v>3</v>
      </c>
      <c r="N33" s="8">
        <v>26</v>
      </c>
      <c r="O33" s="8">
        <v>36</v>
      </c>
      <c r="P33" s="8">
        <v>35</v>
      </c>
      <c r="Q33" s="8">
        <v>15</v>
      </c>
      <c r="R33" s="8">
        <v>21</v>
      </c>
      <c r="S33" s="8">
        <v>36</v>
      </c>
      <c r="T33" s="8">
        <v>28</v>
      </c>
      <c r="U33" s="8">
        <v>18</v>
      </c>
      <c r="V33" s="8">
        <v>29</v>
      </c>
      <c r="W33" s="8">
        <v>37</v>
      </c>
      <c r="X33" s="8">
        <v>36</v>
      </c>
      <c r="Y33" s="8">
        <v>21</v>
      </c>
      <c r="Z33" s="8">
        <v>87</v>
      </c>
      <c r="AA33" s="8">
        <v>65</v>
      </c>
      <c r="AB33" s="8">
        <v>29</v>
      </c>
      <c r="AC33" s="20">
        <v>40</v>
      </c>
      <c r="AD33" s="8">
        <v>22</v>
      </c>
      <c r="AE33" s="8">
        <v>35</v>
      </c>
      <c r="AF33" s="8">
        <v>35</v>
      </c>
      <c r="AG33" s="8">
        <v>28</v>
      </c>
      <c r="AH33" s="8">
        <v>9</v>
      </c>
      <c r="AI33" s="8">
        <v>50</v>
      </c>
      <c r="AJ33" s="8">
        <v>33</v>
      </c>
      <c r="AK33" s="8">
        <v>10</v>
      </c>
      <c r="AL33" s="8">
        <v>14</v>
      </c>
      <c r="AM33" s="8">
        <v>31</v>
      </c>
      <c r="AN33" s="8">
        <v>11</v>
      </c>
      <c r="AO33" s="8">
        <v>6</v>
      </c>
      <c r="AP33" s="8">
        <v>5</v>
      </c>
      <c r="AQ33" s="8">
        <v>9</v>
      </c>
      <c r="AR33" s="8">
        <v>26</v>
      </c>
      <c r="AS33" s="8">
        <v>27</v>
      </c>
      <c r="AT33" s="8">
        <f>SUM(C33:AS33)</f>
        <v>1134</v>
      </c>
      <c r="AU33" s="11" t="s">
        <v>139</v>
      </c>
      <c r="AV33" s="11">
        <v>1117</v>
      </c>
      <c r="AW33" s="8">
        <v>3158</v>
      </c>
      <c r="AX33" s="8">
        <f>AW33-AV33+AT33</f>
        <v>3175</v>
      </c>
      <c r="AY33" s="8">
        <v>47654</v>
      </c>
      <c r="AZ33" s="26"/>
      <c r="BA33" s="38"/>
      <c r="BB33" s="75"/>
      <c r="BC33" s="30">
        <f>$AY33/BC28</f>
        <v>23827</v>
      </c>
      <c r="BD33" s="30">
        <f aca="true" t="shared" si="18" ref="BD33:BZ33">$AY33/BD28</f>
        <v>15884.666666666666</v>
      </c>
      <c r="BE33" s="30">
        <f t="shared" si="18"/>
        <v>11913.5</v>
      </c>
      <c r="BF33" s="30">
        <f t="shared" si="18"/>
        <v>9530.8</v>
      </c>
      <c r="BG33" s="30">
        <f t="shared" si="18"/>
        <v>7942.333333333333</v>
      </c>
      <c r="BH33" s="30">
        <f t="shared" si="18"/>
        <v>6807.714285714285</v>
      </c>
      <c r="BI33" s="30">
        <f t="shared" si="18"/>
        <v>5956.75</v>
      </c>
      <c r="BJ33" s="30">
        <f t="shared" si="18"/>
        <v>5294.888888888889</v>
      </c>
      <c r="BK33" s="30">
        <f t="shared" si="18"/>
        <v>4765.4</v>
      </c>
      <c r="BL33" s="30">
        <f t="shared" si="18"/>
        <v>4332.181818181818</v>
      </c>
      <c r="BM33" s="30">
        <f t="shared" si="18"/>
        <v>3971.1666666666665</v>
      </c>
      <c r="BN33" s="30">
        <f t="shared" si="18"/>
        <v>3665.6923076923076</v>
      </c>
      <c r="BO33" s="30">
        <f t="shared" si="18"/>
        <v>3403.8571428571427</v>
      </c>
      <c r="BP33" s="30">
        <f t="shared" si="18"/>
        <v>3176.9333333333334</v>
      </c>
      <c r="BQ33" s="30">
        <f t="shared" si="18"/>
        <v>2978.375</v>
      </c>
      <c r="BR33" s="30">
        <f t="shared" si="18"/>
        <v>2803.176470588235</v>
      </c>
      <c r="BS33" s="30">
        <f t="shared" si="18"/>
        <v>2647.4444444444443</v>
      </c>
      <c r="BT33" s="30">
        <f t="shared" si="18"/>
        <v>2508.1052631578946</v>
      </c>
      <c r="BU33" s="30">
        <f t="shared" si="18"/>
        <v>2382.7</v>
      </c>
      <c r="BV33" s="30">
        <f t="shared" si="18"/>
        <v>2269.2380952380954</v>
      </c>
      <c r="BW33" s="30">
        <f t="shared" si="18"/>
        <v>2166.090909090909</v>
      </c>
      <c r="BX33" s="30">
        <f t="shared" si="18"/>
        <v>2071.913043478261</v>
      </c>
      <c r="BY33" s="30">
        <f t="shared" si="18"/>
        <v>1985.5833333333333</v>
      </c>
      <c r="BZ33" s="30">
        <f t="shared" si="18"/>
        <v>1906.16</v>
      </c>
    </row>
    <row r="34" spans="1:78" ht="15">
      <c r="A34" s="8" t="s">
        <v>2</v>
      </c>
      <c r="B34" s="11" t="s">
        <v>27</v>
      </c>
      <c r="C34" s="13">
        <f aca="true" t="shared" si="19" ref="C34:AT34">C33/C22</f>
        <v>0.061068702290076333</v>
      </c>
      <c r="D34" s="13">
        <f t="shared" si="19"/>
        <v>0.07692307692307693</v>
      </c>
      <c r="E34" s="13">
        <f t="shared" si="19"/>
        <v>0.07349081364829396</v>
      </c>
      <c r="F34" s="13">
        <f t="shared" si="19"/>
        <v>0.0870712401055409</v>
      </c>
      <c r="G34" s="13">
        <f t="shared" si="19"/>
        <v>0.051457975986277875</v>
      </c>
      <c r="H34" s="13">
        <f t="shared" si="19"/>
        <v>0.06769230769230769</v>
      </c>
      <c r="I34" s="13">
        <f t="shared" si="19"/>
        <v>0.05471698113207547</v>
      </c>
      <c r="J34" s="13">
        <f t="shared" si="19"/>
        <v>0.028662420382165606</v>
      </c>
      <c r="K34" s="13">
        <f t="shared" si="19"/>
        <v>0.048284625158831</v>
      </c>
      <c r="L34" s="13">
        <f t="shared" si="19"/>
        <v>0.013333333333333334</v>
      </c>
      <c r="M34" s="13">
        <f t="shared" si="19"/>
        <v>0.0031545741324921135</v>
      </c>
      <c r="N34" s="13">
        <f t="shared" si="19"/>
        <v>0.03886397608370702</v>
      </c>
      <c r="O34" s="13">
        <f t="shared" si="19"/>
        <v>0.04390243902439024</v>
      </c>
      <c r="P34" s="13">
        <f t="shared" si="19"/>
        <v>0.04122497055359246</v>
      </c>
      <c r="Q34" s="13">
        <f t="shared" si="19"/>
        <v>0.02702702702702703</v>
      </c>
      <c r="R34" s="13">
        <f t="shared" si="19"/>
        <v>0.031818181818181815</v>
      </c>
      <c r="S34" s="13">
        <f t="shared" si="19"/>
        <v>0.044444444444444446</v>
      </c>
      <c r="T34" s="13">
        <f t="shared" si="19"/>
        <v>0.03114571746384872</v>
      </c>
      <c r="U34" s="13">
        <f t="shared" si="19"/>
        <v>0.05070422535211268</v>
      </c>
      <c r="V34" s="13">
        <f t="shared" si="19"/>
        <v>0.03395784543325527</v>
      </c>
      <c r="W34" s="13">
        <f t="shared" si="19"/>
        <v>0.05674846625766871</v>
      </c>
      <c r="X34" s="13">
        <f t="shared" si="19"/>
        <v>0.054380664652567974</v>
      </c>
      <c r="Y34" s="13">
        <f t="shared" si="19"/>
        <v>0.04216867469879518</v>
      </c>
      <c r="Z34" s="13">
        <f t="shared" si="19"/>
        <v>0.07474226804123711</v>
      </c>
      <c r="AA34" s="13">
        <f t="shared" si="19"/>
        <v>0.09615384615384616</v>
      </c>
      <c r="AB34" s="13">
        <f t="shared" si="19"/>
        <v>0.051056338028169015</v>
      </c>
      <c r="AC34" s="13">
        <f t="shared" si="19"/>
        <v>0.04914004914004914</v>
      </c>
      <c r="AD34" s="13">
        <f t="shared" si="19"/>
        <v>0.02603550295857988</v>
      </c>
      <c r="AE34" s="13">
        <f t="shared" si="19"/>
        <v>0.042270531400966184</v>
      </c>
      <c r="AF34" s="13">
        <f t="shared" si="19"/>
        <v>0.05434782608695652</v>
      </c>
      <c r="AG34" s="13">
        <f t="shared" si="19"/>
        <v>0.045234248788368334</v>
      </c>
      <c r="AH34" s="13">
        <f t="shared" si="19"/>
        <v>0.02857142857142857</v>
      </c>
      <c r="AI34" s="13">
        <f t="shared" si="19"/>
        <v>0.051387461459403906</v>
      </c>
      <c r="AJ34" s="13">
        <f t="shared" si="19"/>
        <v>0.038238702201622246</v>
      </c>
      <c r="AK34" s="13">
        <f t="shared" si="19"/>
        <v>0.054945054945054944</v>
      </c>
      <c r="AL34" s="13">
        <f t="shared" si="19"/>
        <v>0.01674641148325359</v>
      </c>
      <c r="AM34" s="13">
        <f t="shared" si="19"/>
        <v>0.02549342105263158</v>
      </c>
      <c r="AN34" s="13">
        <f t="shared" si="19"/>
        <v>0.022540983606557378</v>
      </c>
      <c r="AO34" s="13">
        <f t="shared" si="19"/>
        <v>0.02214022140221402</v>
      </c>
      <c r="AP34" s="13">
        <f t="shared" si="19"/>
        <v>0.018115942028985508</v>
      </c>
      <c r="AQ34" s="13">
        <f t="shared" si="19"/>
        <v>0.029411764705882353</v>
      </c>
      <c r="AR34" s="13">
        <f t="shared" si="19"/>
        <v>0.03945371775417299</v>
      </c>
      <c r="AS34" s="13">
        <f t="shared" si="19"/>
        <v>0.11637931034482758</v>
      </c>
      <c r="AT34" s="13">
        <f t="shared" si="19"/>
        <v>0.04386507813708804</v>
      </c>
      <c r="AU34" s="11" t="s">
        <v>27</v>
      </c>
      <c r="AV34" s="13">
        <f>AV33/AV22</f>
        <v>0.04321417517796348</v>
      </c>
      <c r="AW34" s="13">
        <f>AW33/AW22</f>
        <v>0.0400527610785582</v>
      </c>
      <c r="AX34" s="13">
        <f>AX33/AX22</f>
        <v>0.04026632847178187</v>
      </c>
      <c r="AY34" s="13">
        <f>AY33/AY22</f>
        <v>0.022564109363058953</v>
      </c>
      <c r="AZ34" s="51"/>
      <c r="BA34" s="26"/>
      <c r="BB34" s="94"/>
      <c r="BC34" s="20"/>
      <c r="BD34" s="20"/>
      <c r="BE34" s="20"/>
      <c r="BF34" s="20"/>
      <c r="BG34" s="22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</row>
    <row r="35" spans="1:78" ht="15">
      <c r="A35" s="8">
        <v>20</v>
      </c>
      <c r="B35" s="11" t="s">
        <v>138</v>
      </c>
      <c r="C35" s="8">
        <v>4</v>
      </c>
      <c r="D35" s="8">
        <v>0</v>
      </c>
      <c r="E35" s="8">
        <v>0</v>
      </c>
      <c r="F35" s="8">
        <v>1</v>
      </c>
      <c r="G35" s="8">
        <v>6</v>
      </c>
      <c r="H35" s="8">
        <v>3</v>
      </c>
      <c r="I35" s="8">
        <v>4</v>
      </c>
      <c r="J35" s="8">
        <v>4</v>
      </c>
      <c r="K35" s="8">
        <v>4</v>
      </c>
      <c r="L35" s="8">
        <v>0</v>
      </c>
      <c r="M35" s="8">
        <v>5</v>
      </c>
      <c r="N35" s="8">
        <v>4</v>
      </c>
      <c r="O35" s="8">
        <v>6</v>
      </c>
      <c r="P35" s="8">
        <v>5</v>
      </c>
      <c r="Q35" s="8">
        <v>3</v>
      </c>
      <c r="R35" s="8">
        <v>0</v>
      </c>
      <c r="S35" s="8">
        <v>5</v>
      </c>
      <c r="T35" s="8">
        <v>4</v>
      </c>
      <c r="U35" s="8">
        <v>1</v>
      </c>
      <c r="V35" s="8">
        <v>5</v>
      </c>
      <c r="W35" s="8">
        <v>1</v>
      </c>
      <c r="X35" s="8">
        <v>2</v>
      </c>
      <c r="Y35" s="8">
        <v>1</v>
      </c>
      <c r="Z35" s="8">
        <v>6</v>
      </c>
      <c r="AA35" s="8">
        <v>7</v>
      </c>
      <c r="AB35" s="8">
        <v>0</v>
      </c>
      <c r="AC35" s="20">
        <v>4</v>
      </c>
      <c r="AD35" s="8">
        <v>1</v>
      </c>
      <c r="AE35" s="8">
        <v>2</v>
      </c>
      <c r="AF35" s="8">
        <v>6</v>
      </c>
      <c r="AG35" s="8">
        <v>1</v>
      </c>
      <c r="AH35" s="8">
        <v>3</v>
      </c>
      <c r="AI35" s="8">
        <v>0</v>
      </c>
      <c r="AJ35" s="8">
        <v>4</v>
      </c>
      <c r="AK35" s="8">
        <v>0</v>
      </c>
      <c r="AL35" s="8">
        <v>0</v>
      </c>
      <c r="AM35" s="8">
        <v>81</v>
      </c>
      <c r="AN35" s="8">
        <v>3</v>
      </c>
      <c r="AO35" s="8">
        <v>4</v>
      </c>
      <c r="AP35" s="8">
        <v>0</v>
      </c>
      <c r="AQ35" s="8">
        <v>6</v>
      </c>
      <c r="AR35" s="8">
        <v>4</v>
      </c>
      <c r="AS35" s="8">
        <v>3</v>
      </c>
      <c r="AT35" s="8">
        <f>SUM(C35:AS35)</f>
        <v>203</v>
      </c>
      <c r="AU35" s="11" t="s">
        <v>138</v>
      </c>
      <c r="AV35" s="11">
        <v>335</v>
      </c>
      <c r="AW35" s="8">
        <v>571</v>
      </c>
      <c r="AX35" s="8">
        <f>AW35-AV35+AT35</f>
        <v>439</v>
      </c>
      <c r="AY35" s="8">
        <v>5602</v>
      </c>
      <c r="AZ35" s="20"/>
      <c r="BA35" s="8"/>
      <c r="BB35" s="78"/>
      <c r="BC35" s="53">
        <f>$AY35/BC28</f>
        <v>2801</v>
      </c>
      <c r="BD35" s="30">
        <f aca="true" t="shared" si="20" ref="BD35:BZ35">$AY35/BD28</f>
        <v>1867.3333333333333</v>
      </c>
      <c r="BE35" s="30">
        <f t="shared" si="20"/>
        <v>1400.5</v>
      </c>
      <c r="BF35" s="30">
        <f t="shared" si="20"/>
        <v>1120.4</v>
      </c>
      <c r="BG35" s="30">
        <f t="shared" si="20"/>
        <v>933.6666666666666</v>
      </c>
      <c r="BH35" s="30">
        <f t="shared" si="20"/>
        <v>800.2857142857143</v>
      </c>
      <c r="BI35" s="30">
        <f t="shared" si="20"/>
        <v>700.25</v>
      </c>
      <c r="BJ35" s="30">
        <f t="shared" si="20"/>
        <v>622.4444444444445</v>
      </c>
      <c r="BK35" s="30">
        <f t="shared" si="20"/>
        <v>560.2</v>
      </c>
      <c r="BL35" s="30">
        <f t="shared" si="20"/>
        <v>509.27272727272725</v>
      </c>
      <c r="BM35" s="30">
        <f t="shared" si="20"/>
        <v>466.8333333333333</v>
      </c>
      <c r="BN35" s="30">
        <f t="shared" si="20"/>
        <v>430.9230769230769</v>
      </c>
      <c r="BO35" s="30">
        <f t="shared" si="20"/>
        <v>400.14285714285717</v>
      </c>
      <c r="BP35" s="30">
        <f t="shared" si="20"/>
        <v>373.46666666666664</v>
      </c>
      <c r="BQ35" s="30">
        <f t="shared" si="20"/>
        <v>350.125</v>
      </c>
      <c r="BR35" s="30">
        <f t="shared" si="20"/>
        <v>329.52941176470586</v>
      </c>
      <c r="BS35" s="30">
        <f t="shared" si="20"/>
        <v>311.22222222222223</v>
      </c>
      <c r="BT35" s="30">
        <f t="shared" si="20"/>
        <v>294.8421052631579</v>
      </c>
      <c r="BU35" s="30">
        <f t="shared" si="20"/>
        <v>280.1</v>
      </c>
      <c r="BV35" s="30">
        <f t="shared" si="20"/>
        <v>266.76190476190476</v>
      </c>
      <c r="BW35" s="30">
        <f t="shared" si="20"/>
        <v>254.63636363636363</v>
      </c>
      <c r="BX35" s="30">
        <f t="shared" si="20"/>
        <v>243.56521739130434</v>
      </c>
      <c r="BY35" s="30">
        <f t="shared" si="20"/>
        <v>233.41666666666666</v>
      </c>
      <c r="BZ35" s="30">
        <f t="shared" si="20"/>
        <v>224.08</v>
      </c>
    </row>
    <row r="36" spans="1:78" ht="15">
      <c r="A36" s="8" t="s">
        <v>2</v>
      </c>
      <c r="B36" s="11" t="s">
        <v>27</v>
      </c>
      <c r="C36" s="13">
        <f aca="true" t="shared" si="21" ref="C36:AT36">C35/C22</f>
        <v>0.030534351145038167</v>
      </c>
      <c r="D36" s="13">
        <f t="shared" si="21"/>
        <v>0</v>
      </c>
      <c r="E36" s="13">
        <f t="shared" si="21"/>
        <v>0</v>
      </c>
      <c r="F36" s="13">
        <f t="shared" si="21"/>
        <v>0.002638522427440633</v>
      </c>
      <c r="G36" s="13">
        <f t="shared" si="21"/>
        <v>0.010291595197255575</v>
      </c>
      <c r="H36" s="13">
        <f t="shared" si="21"/>
        <v>0.004615384615384616</v>
      </c>
      <c r="I36" s="13">
        <f t="shared" si="21"/>
        <v>0.007547169811320755</v>
      </c>
      <c r="J36" s="13">
        <f t="shared" si="21"/>
        <v>0.012738853503184714</v>
      </c>
      <c r="K36" s="13">
        <f t="shared" si="21"/>
        <v>0.005082592121982211</v>
      </c>
      <c r="L36" s="13">
        <f t="shared" si="21"/>
        <v>0</v>
      </c>
      <c r="M36" s="13">
        <f t="shared" si="21"/>
        <v>0.005257623554153523</v>
      </c>
      <c r="N36" s="13">
        <f t="shared" si="21"/>
        <v>0.005979073243647235</v>
      </c>
      <c r="O36" s="13">
        <f t="shared" si="21"/>
        <v>0.007317073170731708</v>
      </c>
      <c r="P36" s="13">
        <f t="shared" si="21"/>
        <v>0.005889281507656066</v>
      </c>
      <c r="Q36" s="13">
        <f t="shared" si="21"/>
        <v>0.005405405405405406</v>
      </c>
      <c r="R36" s="13">
        <f t="shared" si="21"/>
        <v>0</v>
      </c>
      <c r="S36" s="13">
        <f t="shared" si="21"/>
        <v>0.006172839506172839</v>
      </c>
      <c r="T36" s="13">
        <f t="shared" si="21"/>
        <v>0.004449388209121246</v>
      </c>
      <c r="U36" s="13">
        <f t="shared" si="21"/>
        <v>0.0028169014084507044</v>
      </c>
      <c r="V36" s="13">
        <f t="shared" si="21"/>
        <v>0.00585480093676815</v>
      </c>
      <c r="W36" s="13">
        <f t="shared" si="21"/>
        <v>0.0015337423312883436</v>
      </c>
      <c r="X36" s="13">
        <f t="shared" si="21"/>
        <v>0.0030211480362537764</v>
      </c>
      <c r="Y36" s="13">
        <f t="shared" si="21"/>
        <v>0.002008032128514056</v>
      </c>
      <c r="Z36" s="13">
        <f t="shared" si="21"/>
        <v>0.005154639175257732</v>
      </c>
      <c r="AA36" s="13">
        <f t="shared" si="21"/>
        <v>0.010355029585798817</v>
      </c>
      <c r="AB36" s="13">
        <f t="shared" si="21"/>
        <v>0</v>
      </c>
      <c r="AC36" s="13">
        <f t="shared" si="21"/>
        <v>0.004914004914004914</v>
      </c>
      <c r="AD36" s="13">
        <f t="shared" si="21"/>
        <v>0.001183431952662722</v>
      </c>
      <c r="AE36" s="13">
        <f t="shared" si="21"/>
        <v>0.0024154589371980675</v>
      </c>
      <c r="AF36" s="13">
        <f t="shared" si="21"/>
        <v>0.009316770186335404</v>
      </c>
      <c r="AG36" s="13">
        <f t="shared" si="21"/>
        <v>0.0016155088852988692</v>
      </c>
      <c r="AH36" s="13">
        <f t="shared" si="21"/>
        <v>0.009523809523809525</v>
      </c>
      <c r="AI36" s="13">
        <f t="shared" si="21"/>
        <v>0</v>
      </c>
      <c r="AJ36" s="13">
        <f t="shared" si="21"/>
        <v>0.004634994206257242</v>
      </c>
      <c r="AK36" s="13">
        <f t="shared" si="21"/>
        <v>0</v>
      </c>
      <c r="AL36" s="13">
        <f t="shared" si="21"/>
        <v>0</v>
      </c>
      <c r="AM36" s="13">
        <f t="shared" si="21"/>
        <v>0.06661184210526316</v>
      </c>
      <c r="AN36" s="13">
        <f t="shared" si="21"/>
        <v>0.006147540983606557</v>
      </c>
      <c r="AO36" s="13">
        <f t="shared" si="21"/>
        <v>0.014760147601476014</v>
      </c>
      <c r="AP36" s="13">
        <f t="shared" si="21"/>
        <v>0</v>
      </c>
      <c r="AQ36" s="13">
        <f>AQ35/AQ22</f>
        <v>0.0196078431372549</v>
      </c>
      <c r="AR36" s="13">
        <f>AR35/AR22</f>
        <v>0.006069802731411229</v>
      </c>
      <c r="AS36" s="13">
        <f>AS35/AS22</f>
        <v>0.01293103448275862</v>
      </c>
      <c r="AT36" s="13">
        <f t="shared" si="21"/>
        <v>0.007852390530713292</v>
      </c>
      <c r="AU36" s="11" t="s">
        <v>27</v>
      </c>
      <c r="AV36" s="13">
        <f>AV35/AV22</f>
        <v>0.012960383782110802</v>
      </c>
      <c r="AW36" s="13">
        <f>AW35/AW22</f>
        <v>0.007241965350176293</v>
      </c>
      <c r="AX36" s="13">
        <f>AX35/AX22</f>
        <v>0.0055675332910589724</v>
      </c>
      <c r="AY36" s="23">
        <f>AY35/AY22</f>
        <v>0.002652539989336808</v>
      </c>
      <c r="AZ36" s="51"/>
      <c r="BA36" s="26"/>
      <c r="BB36" s="79"/>
      <c r="BC36" s="54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</row>
    <row r="37" spans="1:78" ht="15">
      <c r="A37" s="8">
        <v>21</v>
      </c>
      <c r="B37" s="11" t="s">
        <v>140</v>
      </c>
      <c r="C37" s="8">
        <v>9</v>
      </c>
      <c r="D37" s="8">
        <v>0</v>
      </c>
      <c r="E37" s="8">
        <v>26</v>
      </c>
      <c r="F37" s="8">
        <v>19</v>
      </c>
      <c r="G37" s="8">
        <v>35</v>
      </c>
      <c r="H37" s="8">
        <v>34</v>
      </c>
      <c r="I37" s="8">
        <v>31</v>
      </c>
      <c r="J37" s="8">
        <v>21</v>
      </c>
      <c r="K37" s="8">
        <v>43</v>
      </c>
      <c r="L37" s="8">
        <v>6</v>
      </c>
      <c r="M37" s="8">
        <v>49</v>
      </c>
      <c r="N37" s="8">
        <v>34</v>
      </c>
      <c r="O37" s="8">
        <v>53</v>
      </c>
      <c r="P37" s="8">
        <v>50</v>
      </c>
      <c r="Q37" s="8">
        <v>21</v>
      </c>
      <c r="R37" s="8">
        <v>26</v>
      </c>
      <c r="S37" s="8">
        <v>39</v>
      </c>
      <c r="T37" s="8">
        <v>45</v>
      </c>
      <c r="U37" s="8">
        <v>11</v>
      </c>
      <c r="V37" s="8">
        <v>46</v>
      </c>
      <c r="W37" s="8">
        <v>39</v>
      </c>
      <c r="X37" s="8">
        <v>36</v>
      </c>
      <c r="Y37" s="8">
        <v>14</v>
      </c>
      <c r="Z37" s="8">
        <v>28</v>
      </c>
      <c r="AA37" s="8">
        <v>16</v>
      </c>
      <c r="AB37" s="8">
        <v>16</v>
      </c>
      <c r="AC37" s="20">
        <v>21</v>
      </c>
      <c r="AD37" s="8">
        <v>27</v>
      </c>
      <c r="AE37" s="8">
        <v>31</v>
      </c>
      <c r="AF37" s="8">
        <v>36</v>
      </c>
      <c r="AG37" s="8">
        <v>9</v>
      </c>
      <c r="AH37" s="8">
        <v>28</v>
      </c>
      <c r="AI37" s="8">
        <v>33</v>
      </c>
      <c r="AJ37" s="8">
        <v>45</v>
      </c>
      <c r="AK37" s="8">
        <v>10</v>
      </c>
      <c r="AL37" s="8">
        <v>15</v>
      </c>
      <c r="AM37" s="8">
        <v>58</v>
      </c>
      <c r="AN37" s="8">
        <v>22</v>
      </c>
      <c r="AO37" s="8">
        <v>24</v>
      </c>
      <c r="AP37" s="8">
        <v>13</v>
      </c>
      <c r="AQ37" s="8">
        <v>26</v>
      </c>
      <c r="AR37" s="8">
        <v>32</v>
      </c>
      <c r="AS37" s="8">
        <v>2</v>
      </c>
      <c r="AT37" s="8">
        <f>SUM(C37:AS37)</f>
        <v>1179</v>
      </c>
      <c r="AU37" s="11" t="s">
        <v>140</v>
      </c>
      <c r="AV37" s="11">
        <v>1121</v>
      </c>
      <c r="AW37" s="8">
        <v>3885</v>
      </c>
      <c r="AX37" s="8">
        <f>AW37-AV37+AT37</f>
        <v>3943</v>
      </c>
      <c r="AY37" s="8">
        <v>104840</v>
      </c>
      <c r="AZ37" s="26"/>
      <c r="BA37" s="55"/>
      <c r="BB37" s="76"/>
      <c r="BC37" s="30">
        <f>$AY37/BC28</f>
        <v>52420</v>
      </c>
      <c r="BD37" s="30">
        <f aca="true" t="shared" si="22" ref="BD37:BZ37">$AY37/BD28</f>
        <v>34946.666666666664</v>
      </c>
      <c r="BE37" s="30">
        <f t="shared" si="22"/>
        <v>26210</v>
      </c>
      <c r="BF37" s="30">
        <f t="shared" si="22"/>
        <v>20968</v>
      </c>
      <c r="BG37" s="30">
        <f t="shared" si="22"/>
        <v>17473.333333333332</v>
      </c>
      <c r="BH37" s="30">
        <f t="shared" si="22"/>
        <v>14977.142857142857</v>
      </c>
      <c r="BI37" s="30">
        <f t="shared" si="22"/>
        <v>13105</v>
      </c>
      <c r="BJ37" s="30">
        <f t="shared" si="22"/>
        <v>11648.888888888889</v>
      </c>
      <c r="BK37" s="30">
        <f t="shared" si="22"/>
        <v>10484</v>
      </c>
      <c r="BL37" s="30">
        <f t="shared" si="22"/>
        <v>9530.90909090909</v>
      </c>
      <c r="BM37" s="30">
        <f t="shared" si="22"/>
        <v>8736.666666666666</v>
      </c>
      <c r="BN37" s="30">
        <f t="shared" si="22"/>
        <v>8064.615384615385</v>
      </c>
      <c r="BO37" s="30">
        <f t="shared" si="22"/>
        <v>7488.571428571428</v>
      </c>
      <c r="BP37" s="30">
        <f t="shared" si="22"/>
        <v>6989.333333333333</v>
      </c>
      <c r="BQ37" s="30">
        <f t="shared" si="22"/>
        <v>6552.5</v>
      </c>
      <c r="BR37" s="30">
        <f t="shared" si="22"/>
        <v>6167.058823529412</v>
      </c>
      <c r="BS37" s="30">
        <f t="shared" si="22"/>
        <v>5824.444444444444</v>
      </c>
      <c r="BT37" s="30">
        <f t="shared" si="22"/>
        <v>5517.894736842105</v>
      </c>
      <c r="BU37" s="30">
        <f t="shared" si="22"/>
        <v>5242</v>
      </c>
      <c r="BV37" s="30">
        <f t="shared" si="22"/>
        <v>4992.380952380952</v>
      </c>
      <c r="BW37" s="30">
        <f t="shared" si="22"/>
        <v>4765.454545454545</v>
      </c>
      <c r="BX37" s="30">
        <f t="shared" si="22"/>
        <v>4558.260869565217</v>
      </c>
      <c r="BY37" s="30">
        <f t="shared" si="22"/>
        <v>4368.333333333333</v>
      </c>
      <c r="BZ37" s="30">
        <f t="shared" si="22"/>
        <v>4193.6</v>
      </c>
    </row>
    <row r="38" spans="1:78" ht="15">
      <c r="A38" s="8" t="s">
        <v>2</v>
      </c>
      <c r="B38" s="11" t="s">
        <v>27</v>
      </c>
      <c r="C38" s="13">
        <f aca="true" t="shared" si="23" ref="C38:AT38">C37/C22</f>
        <v>0.06870229007633588</v>
      </c>
      <c r="D38" s="13">
        <f t="shared" si="23"/>
        <v>0</v>
      </c>
      <c r="E38" s="13">
        <f t="shared" si="23"/>
        <v>0.06824146981627296</v>
      </c>
      <c r="F38" s="13">
        <f t="shared" si="23"/>
        <v>0.05013192612137203</v>
      </c>
      <c r="G38" s="13">
        <f t="shared" si="23"/>
        <v>0.060034305317324184</v>
      </c>
      <c r="H38" s="13">
        <f t="shared" si="23"/>
        <v>0.052307692307692305</v>
      </c>
      <c r="I38" s="13">
        <f t="shared" si="23"/>
        <v>0.05849056603773585</v>
      </c>
      <c r="J38" s="13">
        <f t="shared" si="23"/>
        <v>0.06687898089171974</v>
      </c>
      <c r="K38" s="13">
        <f t="shared" si="23"/>
        <v>0.054637865311308764</v>
      </c>
      <c r="L38" s="13">
        <f t="shared" si="23"/>
        <v>0.08</v>
      </c>
      <c r="M38" s="13">
        <f t="shared" si="23"/>
        <v>0.05152471083070452</v>
      </c>
      <c r="N38" s="13">
        <f t="shared" si="23"/>
        <v>0.05082212257100149</v>
      </c>
      <c r="O38" s="13">
        <f t="shared" si="23"/>
        <v>0.06463414634146342</v>
      </c>
      <c r="P38" s="13">
        <f t="shared" si="23"/>
        <v>0.05889281507656066</v>
      </c>
      <c r="Q38" s="13">
        <f t="shared" si="23"/>
        <v>0.03783783783783784</v>
      </c>
      <c r="R38" s="13">
        <f t="shared" si="23"/>
        <v>0.03939393939393939</v>
      </c>
      <c r="S38" s="13">
        <f t="shared" si="23"/>
        <v>0.04814814814814815</v>
      </c>
      <c r="T38" s="13">
        <f t="shared" si="23"/>
        <v>0.05005561735261402</v>
      </c>
      <c r="U38" s="13">
        <f t="shared" si="23"/>
        <v>0.030985915492957747</v>
      </c>
      <c r="V38" s="13">
        <f t="shared" si="23"/>
        <v>0.053864168618266976</v>
      </c>
      <c r="W38" s="13">
        <f t="shared" si="23"/>
        <v>0.0598159509202454</v>
      </c>
      <c r="X38" s="13">
        <f t="shared" si="23"/>
        <v>0.054380664652567974</v>
      </c>
      <c r="Y38" s="13">
        <f t="shared" si="23"/>
        <v>0.028112449799196786</v>
      </c>
      <c r="Z38" s="13">
        <f t="shared" si="23"/>
        <v>0.024054982817869417</v>
      </c>
      <c r="AA38" s="13">
        <f t="shared" si="23"/>
        <v>0.023668639053254437</v>
      </c>
      <c r="AB38" s="13">
        <f t="shared" si="23"/>
        <v>0.028169014084507043</v>
      </c>
      <c r="AC38" s="13">
        <f t="shared" si="23"/>
        <v>0.025798525798525797</v>
      </c>
      <c r="AD38" s="13">
        <f t="shared" si="23"/>
        <v>0.03195266272189349</v>
      </c>
      <c r="AE38" s="13">
        <f t="shared" si="23"/>
        <v>0.03743961352657005</v>
      </c>
      <c r="AF38" s="13">
        <f t="shared" si="23"/>
        <v>0.055900621118012424</v>
      </c>
      <c r="AG38" s="13">
        <f t="shared" si="23"/>
        <v>0.014539579967689823</v>
      </c>
      <c r="AH38" s="13">
        <f t="shared" si="23"/>
        <v>0.08888888888888889</v>
      </c>
      <c r="AI38" s="13">
        <f t="shared" si="23"/>
        <v>0.03391572456320658</v>
      </c>
      <c r="AJ38" s="13">
        <f t="shared" si="23"/>
        <v>0.05214368482039398</v>
      </c>
      <c r="AK38" s="13">
        <f t="shared" si="23"/>
        <v>0.054945054945054944</v>
      </c>
      <c r="AL38" s="142">
        <f t="shared" si="23"/>
        <v>0.017942583732057416</v>
      </c>
      <c r="AM38" s="13">
        <f t="shared" si="23"/>
        <v>0.047697368421052634</v>
      </c>
      <c r="AN38" s="13">
        <f t="shared" si="23"/>
        <v>0.045081967213114756</v>
      </c>
      <c r="AO38" s="13">
        <f t="shared" si="23"/>
        <v>0.08856088560885608</v>
      </c>
      <c r="AP38" s="13">
        <f t="shared" si="23"/>
        <v>0.04710144927536232</v>
      </c>
      <c r="AQ38" s="13">
        <f>AQ37/AQ22</f>
        <v>0.08496732026143791</v>
      </c>
      <c r="AR38" s="13">
        <f>AR37/AR22</f>
        <v>0.048558421851289835</v>
      </c>
      <c r="AS38" s="13">
        <f>AS37/AS22</f>
        <v>0.008620689655172414</v>
      </c>
      <c r="AT38" s="13">
        <f t="shared" si="23"/>
        <v>0.04560575584094074</v>
      </c>
      <c r="AU38" s="11" t="s">
        <v>27</v>
      </c>
      <c r="AV38" s="13">
        <f>AV37/AV22</f>
        <v>0.04336892602909316</v>
      </c>
      <c r="AW38" s="13">
        <f>AW37/AW22</f>
        <v>0.04927326687466707</v>
      </c>
      <c r="AX38" s="13">
        <f>AX37/AX22</f>
        <v>0.05000634115409004</v>
      </c>
      <c r="AY38" s="23">
        <f>AY37/AY22</f>
        <v>0.04964160879722795</v>
      </c>
      <c r="AZ38" s="52"/>
      <c r="BA38" s="26"/>
      <c r="BB38" s="79"/>
      <c r="BC38" s="20"/>
      <c r="BD38" s="20"/>
      <c r="BE38" s="20"/>
      <c r="BF38" s="20"/>
      <c r="BG38" s="20"/>
      <c r="BH38" s="93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</row>
    <row r="39" spans="1:78" ht="15">
      <c r="A39" s="8">
        <v>22</v>
      </c>
      <c r="B39" s="11" t="s">
        <v>115</v>
      </c>
      <c r="C39" s="8">
        <v>0</v>
      </c>
      <c r="D39" s="8">
        <v>0</v>
      </c>
      <c r="E39" s="8">
        <v>4</v>
      </c>
      <c r="F39" s="8">
        <v>2</v>
      </c>
      <c r="G39" s="8">
        <v>8</v>
      </c>
      <c r="H39" s="8">
        <v>5</v>
      </c>
      <c r="I39" s="8">
        <v>2</v>
      </c>
      <c r="J39" s="8">
        <v>1</v>
      </c>
      <c r="K39" s="8">
        <v>7</v>
      </c>
      <c r="L39" s="8">
        <v>0</v>
      </c>
      <c r="M39" s="8">
        <v>5</v>
      </c>
      <c r="N39" s="8">
        <v>3</v>
      </c>
      <c r="O39" s="8">
        <v>4</v>
      </c>
      <c r="P39" s="8">
        <v>5</v>
      </c>
      <c r="Q39" s="8">
        <v>7</v>
      </c>
      <c r="R39" s="8">
        <v>3</v>
      </c>
      <c r="S39" s="8">
        <v>5</v>
      </c>
      <c r="T39" s="8">
        <v>3</v>
      </c>
      <c r="U39" s="8">
        <v>1</v>
      </c>
      <c r="V39" s="8">
        <v>2</v>
      </c>
      <c r="W39" s="8">
        <v>5</v>
      </c>
      <c r="X39" s="8">
        <v>2</v>
      </c>
      <c r="Y39" s="8">
        <v>0</v>
      </c>
      <c r="Z39" s="8">
        <v>6</v>
      </c>
      <c r="AA39" s="8">
        <v>7</v>
      </c>
      <c r="AB39" s="8">
        <v>0</v>
      </c>
      <c r="AC39" s="20">
        <v>0</v>
      </c>
      <c r="AD39" s="8">
        <v>2</v>
      </c>
      <c r="AE39" s="8">
        <v>5</v>
      </c>
      <c r="AF39" s="8">
        <v>5</v>
      </c>
      <c r="AG39" s="8">
        <v>1</v>
      </c>
      <c r="AH39" s="8">
        <v>1</v>
      </c>
      <c r="AI39" s="8">
        <v>2</v>
      </c>
      <c r="AJ39" s="8">
        <v>4</v>
      </c>
      <c r="AK39" s="8">
        <v>1</v>
      </c>
      <c r="AL39" s="8">
        <v>3</v>
      </c>
      <c r="AM39" s="8">
        <v>16</v>
      </c>
      <c r="AN39" s="8">
        <v>0</v>
      </c>
      <c r="AO39" s="8">
        <v>1</v>
      </c>
      <c r="AP39" s="8">
        <v>0</v>
      </c>
      <c r="AQ39" s="8">
        <v>3</v>
      </c>
      <c r="AR39" s="8">
        <v>4</v>
      </c>
      <c r="AS39" s="8">
        <v>3</v>
      </c>
      <c r="AT39" s="8">
        <f>SUM(C39:AS39)</f>
        <v>138</v>
      </c>
      <c r="AU39" s="11" t="s">
        <v>115</v>
      </c>
      <c r="AV39" s="11">
        <v>256</v>
      </c>
      <c r="AW39" s="8">
        <v>1146</v>
      </c>
      <c r="AX39" s="8">
        <f>AW39-AV39+AT39</f>
        <v>1028</v>
      </c>
      <c r="AY39" s="8">
        <v>15690</v>
      </c>
      <c r="AZ39" s="26"/>
      <c r="BA39" s="50"/>
      <c r="BB39" s="77"/>
      <c r="BC39" s="30">
        <f>$AY39/BC28</f>
        <v>7845</v>
      </c>
      <c r="BD39" s="30">
        <f aca="true" t="shared" si="24" ref="BD39:BZ39">$AY39/BD28</f>
        <v>5230</v>
      </c>
      <c r="BE39" s="30">
        <f t="shared" si="24"/>
        <v>3922.5</v>
      </c>
      <c r="BF39" s="30">
        <f t="shared" si="24"/>
        <v>3138</v>
      </c>
      <c r="BG39" s="30">
        <f t="shared" si="24"/>
        <v>2615</v>
      </c>
      <c r="BH39" s="30">
        <f t="shared" si="24"/>
        <v>2241.4285714285716</v>
      </c>
      <c r="BI39" s="30">
        <f t="shared" si="24"/>
        <v>1961.25</v>
      </c>
      <c r="BJ39" s="30">
        <f t="shared" si="24"/>
        <v>1743.3333333333333</v>
      </c>
      <c r="BK39" s="30">
        <f t="shared" si="24"/>
        <v>1569</v>
      </c>
      <c r="BL39" s="30">
        <f t="shared" si="24"/>
        <v>1426.3636363636363</v>
      </c>
      <c r="BM39" s="30">
        <f t="shared" si="24"/>
        <v>1307.5</v>
      </c>
      <c r="BN39" s="30">
        <f t="shared" si="24"/>
        <v>1206.923076923077</v>
      </c>
      <c r="BO39" s="30">
        <f t="shared" si="24"/>
        <v>1120.7142857142858</v>
      </c>
      <c r="BP39" s="30">
        <f t="shared" si="24"/>
        <v>1046</v>
      </c>
      <c r="BQ39" s="30">
        <f t="shared" si="24"/>
        <v>980.625</v>
      </c>
      <c r="BR39" s="30">
        <f t="shared" si="24"/>
        <v>922.9411764705883</v>
      </c>
      <c r="BS39" s="30">
        <f t="shared" si="24"/>
        <v>871.6666666666666</v>
      </c>
      <c r="BT39" s="30">
        <f t="shared" si="24"/>
        <v>825.7894736842105</v>
      </c>
      <c r="BU39" s="30">
        <f t="shared" si="24"/>
        <v>784.5</v>
      </c>
      <c r="BV39" s="30">
        <f t="shared" si="24"/>
        <v>747.1428571428571</v>
      </c>
      <c r="BW39" s="30">
        <f t="shared" si="24"/>
        <v>713.1818181818181</v>
      </c>
      <c r="BX39" s="30">
        <f t="shared" si="24"/>
        <v>682.1739130434783</v>
      </c>
      <c r="BY39" s="30">
        <f t="shared" si="24"/>
        <v>653.75</v>
      </c>
      <c r="BZ39" s="30">
        <f t="shared" si="24"/>
        <v>627.6</v>
      </c>
    </row>
    <row r="40" spans="1:78" ht="15">
      <c r="A40" s="8"/>
      <c r="B40" s="11" t="s">
        <v>27</v>
      </c>
      <c r="C40" s="13">
        <f aca="true" t="shared" si="25" ref="C40:AT40">C39/C22</f>
        <v>0</v>
      </c>
      <c r="D40" s="13">
        <f t="shared" si="25"/>
        <v>0</v>
      </c>
      <c r="E40" s="13">
        <f t="shared" si="25"/>
        <v>0.010498687664041995</v>
      </c>
      <c r="F40" s="13">
        <f t="shared" si="25"/>
        <v>0.005277044854881266</v>
      </c>
      <c r="G40" s="13">
        <f t="shared" si="25"/>
        <v>0.0137221269296741</v>
      </c>
      <c r="H40" s="13">
        <f t="shared" si="25"/>
        <v>0.007692307692307693</v>
      </c>
      <c r="I40" s="13">
        <f t="shared" si="25"/>
        <v>0.0037735849056603774</v>
      </c>
      <c r="J40" s="13">
        <f t="shared" si="25"/>
        <v>0.0031847133757961785</v>
      </c>
      <c r="K40" s="13">
        <f t="shared" si="25"/>
        <v>0.008894536213468869</v>
      </c>
      <c r="L40" s="13">
        <f t="shared" si="25"/>
        <v>0</v>
      </c>
      <c r="M40" s="13">
        <f t="shared" si="25"/>
        <v>0.005257623554153523</v>
      </c>
      <c r="N40" s="13">
        <f t="shared" si="25"/>
        <v>0.004484304932735426</v>
      </c>
      <c r="O40" s="13">
        <f t="shared" si="25"/>
        <v>0.004878048780487805</v>
      </c>
      <c r="P40" s="13">
        <f t="shared" si="25"/>
        <v>0.005889281507656066</v>
      </c>
      <c r="Q40" s="13">
        <f t="shared" si="25"/>
        <v>0.012612612612612612</v>
      </c>
      <c r="R40" s="13">
        <f t="shared" si="25"/>
        <v>0.004545454545454545</v>
      </c>
      <c r="S40" s="13">
        <f t="shared" si="25"/>
        <v>0.006172839506172839</v>
      </c>
      <c r="T40" s="13">
        <f t="shared" si="25"/>
        <v>0.0033370411568409346</v>
      </c>
      <c r="U40" s="13">
        <f t="shared" si="25"/>
        <v>0.0028169014084507044</v>
      </c>
      <c r="V40" s="13">
        <f t="shared" si="25"/>
        <v>0.00234192037470726</v>
      </c>
      <c r="W40" s="13">
        <f t="shared" si="25"/>
        <v>0.007668711656441718</v>
      </c>
      <c r="X40" s="13">
        <f t="shared" si="25"/>
        <v>0.0030211480362537764</v>
      </c>
      <c r="Y40" s="13">
        <f t="shared" si="25"/>
        <v>0</v>
      </c>
      <c r="Z40" s="13">
        <f t="shared" si="25"/>
        <v>0.005154639175257732</v>
      </c>
      <c r="AA40" s="13">
        <f t="shared" si="25"/>
        <v>0.010355029585798817</v>
      </c>
      <c r="AB40" s="13">
        <f t="shared" si="25"/>
        <v>0</v>
      </c>
      <c r="AC40" s="13">
        <f t="shared" si="25"/>
        <v>0</v>
      </c>
      <c r="AD40" s="13">
        <f t="shared" si="25"/>
        <v>0.002366863905325444</v>
      </c>
      <c r="AE40" s="13">
        <f t="shared" si="25"/>
        <v>0.006038647342995169</v>
      </c>
      <c r="AF40" s="13">
        <f t="shared" si="25"/>
        <v>0.007763975155279503</v>
      </c>
      <c r="AG40" s="13">
        <f t="shared" si="25"/>
        <v>0.0016155088852988692</v>
      </c>
      <c r="AH40" s="13">
        <f t="shared" si="25"/>
        <v>0.0031746031746031746</v>
      </c>
      <c r="AI40" s="13">
        <f t="shared" si="25"/>
        <v>0.0020554984583761563</v>
      </c>
      <c r="AJ40" s="13">
        <f t="shared" si="25"/>
        <v>0.004634994206257242</v>
      </c>
      <c r="AK40" s="13">
        <f t="shared" si="25"/>
        <v>0.005494505494505495</v>
      </c>
      <c r="AL40" s="13">
        <f t="shared" si="25"/>
        <v>0.0035885167464114833</v>
      </c>
      <c r="AM40" s="13">
        <f t="shared" si="25"/>
        <v>0.013157894736842105</v>
      </c>
      <c r="AN40" s="13">
        <f t="shared" si="25"/>
        <v>0</v>
      </c>
      <c r="AO40" s="13">
        <f t="shared" si="25"/>
        <v>0.0036900369003690036</v>
      </c>
      <c r="AP40" s="13">
        <f t="shared" si="25"/>
        <v>0</v>
      </c>
      <c r="AQ40" s="13">
        <f t="shared" si="25"/>
        <v>0.00980392156862745</v>
      </c>
      <c r="AR40" s="13">
        <f t="shared" si="25"/>
        <v>0.006069802731411229</v>
      </c>
      <c r="AS40" s="13">
        <f t="shared" si="25"/>
        <v>0.01293103448275862</v>
      </c>
      <c r="AT40" s="13">
        <f t="shared" si="25"/>
        <v>0.005338078291814947</v>
      </c>
      <c r="AU40" s="11" t="s">
        <v>27</v>
      </c>
      <c r="AV40" s="13">
        <f>AV39/AV22</f>
        <v>0.009904054472299598</v>
      </c>
      <c r="AW40" s="13">
        <f>AW39/AW22</f>
        <v>0.014534662506658549</v>
      </c>
      <c r="AX40" s="13">
        <f>AX39/AX22</f>
        <v>0.013037412809131262</v>
      </c>
      <c r="AY40" s="48">
        <f>AY39/AY22</f>
        <v>0.007429195364636651</v>
      </c>
      <c r="AZ40" s="52"/>
      <c r="BA40" s="26"/>
      <c r="BB40" s="79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2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</row>
    <row r="41" spans="1:78" ht="15">
      <c r="A41" s="8">
        <v>23</v>
      </c>
      <c r="B41" s="11" t="s">
        <v>69</v>
      </c>
      <c r="C41" s="8">
        <v>8</v>
      </c>
      <c r="D41" s="8">
        <v>3</v>
      </c>
      <c r="E41" s="8">
        <v>26</v>
      </c>
      <c r="F41" s="8">
        <v>32</v>
      </c>
      <c r="G41" s="8">
        <v>31</v>
      </c>
      <c r="H41" s="8">
        <v>64</v>
      </c>
      <c r="I41" s="8">
        <v>26</v>
      </c>
      <c r="J41" s="8">
        <v>27</v>
      </c>
      <c r="K41" s="8">
        <v>64</v>
      </c>
      <c r="L41" s="8">
        <v>8</v>
      </c>
      <c r="M41" s="8">
        <v>40</v>
      </c>
      <c r="N41" s="8">
        <v>33</v>
      </c>
      <c r="O41" s="8">
        <v>58</v>
      </c>
      <c r="P41" s="8">
        <v>50</v>
      </c>
      <c r="Q41" s="8">
        <v>15</v>
      </c>
      <c r="R41" s="8">
        <v>28</v>
      </c>
      <c r="S41" s="8">
        <v>46</v>
      </c>
      <c r="T41" s="8">
        <v>43</v>
      </c>
      <c r="U41" s="8">
        <v>35</v>
      </c>
      <c r="V41" s="8">
        <v>30</v>
      </c>
      <c r="W41" s="8">
        <v>43</v>
      </c>
      <c r="X41" s="8">
        <v>55</v>
      </c>
      <c r="Y41" s="8">
        <v>51</v>
      </c>
      <c r="Z41" s="8">
        <v>114</v>
      </c>
      <c r="AA41" s="8">
        <v>71</v>
      </c>
      <c r="AB41" s="8">
        <v>33</v>
      </c>
      <c r="AC41" s="8">
        <v>40</v>
      </c>
      <c r="AD41" s="8">
        <v>28</v>
      </c>
      <c r="AE41" s="8">
        <v>26</v>
      </c>
      <c r="AF41" s="8">
        <v>39</v>
      </c>
      <c r="AG41" s="8">
        <v>9</v>
      </c>
      <c r="AH41" s="8">
        <v>17</v>
      </c>
      <c r="AI41" s="8">
        <v>41</v>
      </c>
      <c r="AJ41" s="8">
        <v>49</v>
      </c>
      <c r="AK41" s="8">
        <v>24</v>
      </c>
      <c r="AL41" s="8">
        <v>17</v>
      </c>
      <c r="AM41" s="8">
        <v>46</v>
      </c>
      <c r="AN41" s="8">
        <v>33</v>
      </c>
      <c r="AO41" s="8">
        <v>15</v>
      </c>
      <c r="AP41" s="8">
        <v>9</v>
      </c>
      <c r="AQ41" s="8">
        <v>21</v>
      </c>
      <c r="AR41" s="8">
        <v>27</v>
      </c>
      <c r="AS41" s="8">
        <v>22</v>
      </c>
      <c r="AT41" s="8">
        <f>SUM(C41:AS41)</f>
        <v>1497</v>
      </c>
      <c r="AU41" s="11" t="s">
        <v>69</v>
      </c>
      <c r="AV41" s="11">
        <v>1427</v>
      </c>
      <c r="AW41" s="37">
        <v>5859</v>
      </c>
      <c r="AX41" s="8">
        <f>AW41-AV41+AT41</f>
        <v>5929</v>
      </c>
      <c r="AY41" s="92">
        <v>84699</v>
      </c>
      <c r="AZ41" s="99"/>
      <c r="BA41" s="26"/>
      <c r="BB41" s="26"/>
      <c r="BC41" s="30">
        <f>$AY41/BC28</f>
        <v>42349.5</v>
      </c>
      <c r="BD41" s="30">
        <f aca="true" t="shared" si="26" ref="BD41:BZ41">$AY41/BD28</f>
        <v>28233</v>
      </c>
      <c r="BE41" s="30">
        <f t="shared" si="26"/>
        <v>21174.75</v>
      </c>
      <c r="BF41" s="30">
        <f t="shared" si="26"/>
        <v>16939.8</v>
      </c>
      <c r="BG41" s="30">
        <f t="shared" si="26"/>
        <v>14116.5</v>
      </c>
      <c r="BH41" s="30">
        <f t="shared" si="26"/>
        <v>12099.857142857143</v>
      </c>
      <c r="BI41" s="30">
        <f t="shared" si="26"/>
        <v>10587.375</v>
      </c>
      <c r="BJ41" s="30">
        <f t="shared" si="26"/>
        <v>9411</v>
      </c>
      <c r="BK41" s="30">
        <f t="shared" si="26"/>
        <v>8469.9</v>
      </c>
      <c r="BL41" s="30">
        <f t="shared" si="26"/>
        <v>7699.909090909091</v>
      </c>
      <c r="BM41" s="30">
        <f t="shared" si="26"/>
        <v>7058.25</v>
      </c>
      <c r="BN41" s="30">
        <f t="shared" si="26"/>
        <v>6515.307692307692</v>
      </c>
      <c r="BO41" s="30">
        <f t="shared" si="26"/>
        <v>6049.928571428572</v>
      </c>
      <c r="BP41" s="30">
        <f t="shared" si="26"/>
        <v>5646.6</v>
      </c>
      <c r="BQ41" s="30">
        <f t="shared" si="26"/>
        <v>5293.6875</v>
      </c>
      <c r="BR41" s="30">
        <f t="shared" si="26"/>
        <v>4982.294117647059</v>
      </c>
      <c r="BS41" s="30">
        <f t="shared" si="26"/>
        <v>4705.5</v>
      </c>
      <c r="BT41" s="30">
        <f t="shared" si="26"/>
        <v>4457.8421052631575</v>
      </c>
      <c r="BU41" s="30">
        <f t="shared" si="26"/>
        <v>4234.95</v>
      </c>
      <c r="BV41" s="30">
        <f t="shared" si="26"/>
        <v>4033.285714285714</v>
      </c>
      <c r="BW41" s="30">
        <f t="shared" si="26"/>
        <v>3849.9545454545455</v>
      </c>
      <c r="BX41" s="30">
        <f t="shared" si="26"/>
        <v>3682.5652173913045</v>
      </c>
      <c r="BY41" s="30">
        <f t="shared" si="26"/>
        <v>3529.125</v>
      </c>
      <c r="BZ41" s="30">
        <f t="shared" si="26"/>
        <v>3387.96</v>
      </c>
    </row>
    <row r="42" spans="1:78" ht="15">
      <c r="A42" s="8"/>
      <c r="B42" s="11" t="s">
        <v>27</v>
      </c>
      <c r="C42" s="13">
        <f aca="true" t="shared" si="27" ref="C42:AT42">C41/C22</f>
        <v>0.061068702290076333</v>
      </c>
      <c r="D42" s="13">
        <f t="shared" si="27"/>
        <v>0.23076923076923078</v>
      </c>
      <c r="E42" s="13">
        <f t="shared" si="27"/>
        <v>0.06824146981627296</v>
      </c>
      <c r="F42" s="13">
        <f t="shared" si="27"/>
        <v>0.08443271767810026</v>
      </c>
      <c r="G42" s="13">
        <f t="shared" si="27"/>
        <v>0.05317324185248713</v>
      </c>
      <c r="H42" s="13">
        <f t="shared" si="27"/>
        <v>0.09846153846153846</v>
      </c>
      <c r="I42" s="13">
        <f t="shared" si="27"/>
        <v>0.04905660377358491</v>
      </c>
      <c r="J42" s="13">
        <f t="shared" si="27"/>
        <v>0.08598726114649681</v>
      </c>
      <c r="K42" s="13">
        <f t="shared" si="27"/>
        <v>0.08132147395171538</v>
      </c>
      <c r="L42" s="13">
        <f t="shared" si="27"/>
        <v>0.10666666666666667</v>
      </c>
      <c r="M42" s="13">
        <f t="shared" si="27"/>
        <v>0.04206098843322818</v>
      </c>
      <c r="N42" s="13">
        <f t="shared" si="27"/>
        <v>0.04932735426008968</v>
      </c>
      <c r="O42" s="13">
        <f t="shared" si="27"/>
        <v>0.07073170731707316</v>
      </c>
      <c r="P42" s="13">
        <f t="shared" si="27"/>
        <v>0.05889281507656066</v>
      </c>
      <c r="Q42" s="13">
        <f t="shared" si="27"/>
        <v>0.02702702702702703</v>
      </c>
      <c r="R42" s="13">
        <f t="shared" si="27"/>
        <v>0.04242424242424243</v>
      </c>
      <c r="S42" s="13">
        <f t="shared" si="27"/>
        <v>0.056790123456790124</v>
      </c>
      <c r="T42" s="13">
        <f t="shared" si="27"/>
        <v>0.047830923248053395</v>
      </c>
      <c r="U42" s="13">
        <f t="shared" si="27"/>
        <v>0.09859154929577464</v>
      </c>
      <c r="V42" s="13">
        <f t="shared" si="27"/>
        <v>0.0351288056206089</v>
      </c>
      <c r="W42" s="13">
        <f t="shared" si="27"/>
        <v>0.06595092024539877</v>
      </c>
      <c r="X42" s="13">
        <f t="shared" si="27"/>
        <v>0.08308157099697885</v>
      </c>
      <c r="Y42" s="13">
        <f t="shared" si="27"/>
        <v>0.10240963855421686</v>
      </c>
      <c r="Z42" s="13">
        <f t="shared" si="27"/>
        <v>0.0979381443298969</v>
      </c>
      <c r="AA42" s="13">
        <f t="shared" si="27"/>
        <v>0.10502958579881656</v>
      </c>
      <c r="AB42" s="13">
        <f t="shared" si="27"/>
        <v>0.058098591549295774</v>
      </c>
      <c r="AC42" s="13">
        <f t="shared" si="27"/>
        <v>0.04914004914004914</v>
      </c>
      <c r="AD42" s="13">
        <f t="shared" si="27"/>
        <v>0.033136094674556214</v>
      </c>
      <c r="AE42" s="13">
        <f t="shared" si="27"/>
        <v>0.03140096618357488</v>
      </c>
      <c r="AF42" s="13">
        <f t="shared" si="27"/>
        <v>0.06055900621118013</v>
      </c>
      <c r="AG42" s="13">
        <f t="shared" si="27"/>
        <v>0.014539579967689823</v>
      </c>
      <c r="AH42" s="13">
        <f t="shared" si="27"/>
        <v>0.05396825396825397</v>
      </c>
      <c r="AI42" s="13">
        <f t="shared" si="27"/>
        <v>0.0421377183967112</v>
      </c>
      <c r="AJ42" s="13">
        <f t="shared" si="27"/>
        <v>0.056778679026651215</v>
      </c>
      <c r="AK42" s="13">
        <f t="shared" si="27"/>
        <v>0.13186813186813187</v>
      </c>
      <c r="AL42" s="142">
        <f t="shared" si="27"/>
        <v>0.02033492822966507</v>
      </c>
      <c r="AM42" s="13">
        <f t="shared" si="27"/>
        <v>0.03782894736842105</v>
      </c>
      <c r="AN42" s="13">
        <f t="shared" si="27"/>
        <v>0.06762295081967214</v>
      </c>
      <c r="AO42" s="13">
        <f t="shared" si="27"/>
        <v>0.055350553505535055</v>
      </c>
      <c r="AP42" s="13">
        <f t="shared" si="27"/>
        <v>0.03260869565217391</v>
      </c>
      <c r="AQ42" s="13">
        <f t="shared" si="27"/>
        <v>0.06862745098039216</v>
      </c>
      <c r="AR42" s="13">
        <f t="shared" si="27"/>
        <v>0.0409711684370258</v>
      </c>
      <c r="AS42" s="13">
        <f t="shared" si="27"/>
        <v>0.09482758620689655</v>
      </c>
      <c r="AT42" s="13">
        <f t="shared" si="27"/>
        <v>0.05790654494816649</v>
      </c>
      <c r="AU42" s="11" t="s">
        <v>27</v>
      </c>
      <c r="AV42" s="13">
        <f>AV41/AV22</f>
        <v>0.055207366140513775</v>
      </c>
      <c r="AW42" s="13">
        <f>AW41/AW22</f>
        <v>0.07430941328666008</v>
      </c>
      <c r="AX42" s="13">
        <f>AX41/AX22</f>
        <v>0.07519340519974635</v>
      </c>
      <c r="AY42" s="13">
        <f>AY41/AY22</f>
        <v>0.04010487050282726</v>
      </c>
      <c r="AZ42" s="24"/>
      <c r="BA42" s="26"/>
      <c r="BB42" s="26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2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</row>
    <row r="43" spans="1:78" ht="15">
      <c r="A43" s="8">
        <v>24</v>
      </c>
      <c r="B43" s="11" t="s">
        <v>64</v>
      </c>
      <c r="C43" s="8">
        <v>19</v>
      </c>
      <c r="D43" s="8">
        <v>2</v>
      </c>
      <c r="E43" s="8">
        <v>45</v>
      </c>
      <c r="F43" s="8">
        <v>68</v>
      </c>
      <c r="G43" s="8">
        <v>97</v>
      </c>
      <c r="H43" s="8">
        <v>104</v>
      </c>
      <c r="I43" s="8">
        <v>68</v>
      </c>
      <c r="J43" s="8">
        <v>47</v>
      </c>
      <c r="K43" s="8">
        <v>70</v>
      </c>
      <c r="L43" s="8">
        <v>12</v>
      </c>
      <c r="M43" s="8">
        <v>130</v>
      </c>
      <c r="N43" s="8">
        <v>59</v>
      </c>
      <c r="O43" s="8">
        <v>124</v>
      </c>
      <c r="P43" s="8">
        <v>102</v>
      </c>
      <c r="Q43" s="8">
        <v>60</v>
      </c>
      <c r="R43" s="8">
        <v>65</v>
      </c>
      <c r="S43" s="8">
        <v>101</v>
      </c>
      <c r="T43" s="8">
        <v>90</v>
      </c>
      <c r="U43" s="8">
        <v>23</v>
      </c>
      <c r="V43" s="8">
        <v>114</v>
      </c>
      <c r="W43" s="8">
        <v>89</v>
      </c>
      <c r="X43" s="8">
        <v>87</v>
      </c>
      <c r="Y43" s="8">
        <v>51</v>
      </c>
      <c r="Z43" s="8">
        <v>146</v>
      </c>
      <c r="AA43" s="8">
        <v>65</v>
      </c>
      <c r="AB43" s="8">
        <v>74</v>
      </c>
      <c r="AC43" s="8">
        <v>79</v>
      </c>
      <c r="AD43" s="125">
        <v>62</v>
      </c>
      <c r="AE43" s="125">
        <v>62</v>
      </c>
      <c r="AF43" s="8">
        <v>87</v>
      </c>
      <c r="AG43" s="8">
        <v>82</v>
      </c>
      <c r="AH43" s="8">
        <v>42</v>
      </c>
      <c r="AI43" s="8">
        <v>64</v>
      </c>
      <c r="AJ43" s="8">
        <v>96</v>
      </c>
      <c r="AK43" s="8">
        <v>21</v>
      </c>
      <c r="AL43" s="8">
        <v>44</v>
      </c>
      <c r="AM43" s="8">
        <v>171</v>
      </c>
      <c r="AN43" s="8">
        <v>52</v>
      </c>
      <c r="AO43" s="8">
        <v>34</v>
      </c>
      <c r="AP43" s="8">
        <v>23</v>
      </c>
      <c r="AQ43" s="8">
        <v>40</v>
      </c>
      <c r="AR43" s="8">
        <v>63</v>
      </c>
      <c r="AS43" s="8">
        <v>24</v>
      </c>
      <c r="AT43" s="8">
        <f>SUM(C43:AS43)</f>
        <v>2958</v>
      </c>
      <c r="AU43" s="11" t="s">
        <v>64</v>
      </c>
      <c r="AV43" s="11">
        <v>2885</v>
      </c>
      <c r="AW43" s="37">
        <v>10573</v>
      </c>
      <c r="AX43" s="8">
        <f>AW43-AV43+AT43</f>
        <v>10646</v>
      </c>
      <c r="AY43" s="37">
        <v>335271</v>
      </c>
      <c r="AZ43" s="96">
        <f>BA43+BA44</f>
        <v>5</v>
      </c>
      <c r="BA43" s="26"/>
      <c r="BB43" s="26"/>
      <c r="BC43" s="30">
        <f>$AY43/BC28</f>
        <v>167635.5</v>
      </c>
      <c r="BD43" s="30">
        <f aca="true" t="shared" si="28" ref="BD43:BZ43">$AY43/BD28</f>
        <v>111757</v>
      </c>
      <c r="BE43" s="30">
        <f t="shared" si="28"/>
        <v>83817.75</v>
      </c>
      <c r="BF43" s="30">
        <f t="shared" si="28"/>
        <v>67054.2</v>
      </c>
      <c r="BG43" s="30">
        <f t="shared" si="28"/>
        <v>55878.5</v>
      </c>
      <c r="BH43" s="30">
        <f t="shared" si="28"/>
        <v>47895.857142857145</v>
      </c>
      <c r="BI43" s="30">
        <f t="shared" si="28"/>
        <v>41908.875</v>
      </c>
      <c r="BJ43" s="30">
        <f t="shared" si="28"/>
        <v>37252.333333333336</v>
      </c>
      <c r="BK43" s="30">
        <f t="shared" si="28"/>
        <v>33527.1</v>
      </c>
      <c r="BL43" s="30">
        <f t="shared" si="28"/>
        <v>30479.18181818182</v>
      </c>
      <c r="BM43" s="30">
        <f t="shared" si="28"/>
        <v>27939.25</v>
      </c>
      <c r="BN43" s="30">
        <f t="shared" si="28"/>
        <v>25790.076923076922</v>
      </c>
      <c r="BO43" s="30">
        <f t="shared" si="28"/>
        <v>23947.928571428572</v>
      </c>
      <c r="BP43" s="30">
        <f t="shared" si="28"/>
        <v>22351.4</v>
      </c>
      <c r="BQ43" s="30">
        <f t="shared" si="28"/>
        <v>20954.4375</v>
      </c>
      <c r="BR43" s="30">
        <f t="shared" si="28"/>
        <v>19721.823529411766</v>
      </c>
      <c r="BS43" s="30">
        <f t="shared" si="28"/>
        <v>18626.166666666668</v>
      </c>
      <c r="BT43" s="30">
        <f t="shared" si="28"/>
        <v>17645.842105263157</v>
      </c>
      <c r="BU43" s="30">
        <f t="shared" si="28"/>
        <v>16763.55</v>
      </c>
      <c r="BV43" s="30">
        <f t="shared" si="28"/>
        <v>15965.285714285714</v>
      </c>
      <c r="BW43" s="30">
        <f t="shared" si="28"/>
        <v>15239.59090909091</v>
      </c>
      <c r="BX43" s="30">
        <f t="shared" si="28"/>
        <v>14577</v>
      </c>
      <c r="BY43" s="30">
        <f t="shared" si="28"/>
        <v>13969.625</v>
      </c>
      <c r="BZ43" s="30">
        <f t="shared" si="28"/>
        <v>13410.84</v>
      </c>
    </row>
    <row r="44" spans="1:78" ht="15">
      <c r="A44" s="8"/>
      <c r="B44" s="11" t="s">
        <v>27</v>
      </c>
      <c r="C44" s="13">
        <f aca="true" t="shared" si="29" ref="C44:AT44">C43/C22</f>
        <v>0.1450381679389313</v>
      </c>
      <c r="D44" s="13">
        <f t="shared" si="29"/>
        <v>0.15384615384615385</v>
      </c>
      <c r="E44" s="13">
        <f t="shared" si="29"/>
        <v>0.11811023622047244</v>
      </c>
      <c r="F44" s="13">
        <f t="shared" si="29"/>
        <v>0.17941952506596306</v>
      </c>
      <c r="G44" s="13">
        <f t="shared" si="29"/>
        <v>0.16638078902229847</v>
      </c>
      <c r="H44" s="13">
        <f t="shared" si="29"/>
        <v>0.16</v>
      </c>
      <c r="I44" s="13">
        <f t="shared" si="29"/>
        <v>0.12830188679245283</v>
      </c>
      <c r="J44" s="13">
        <f t="shared" si="29"/>
        <v>0.14968152866242038</v>
      </c>
      <c r="K44" s="13">
        <f t="shared" si="29"/>
        <v>0.08894536213468869</v>
      </c>
      <c r="L44" s="13">
        <f t="shared" si="29"/>
        <v>0.16</v>
      </c>
      <c r="M44" s="13">
        <f t="shared" si="29"/>
        <v>0.1366982124079916</v>
      </c>
      <c r="N44" s="13">
        <f t="shared" si="29"/>
        <v>0.08819133034379671</v>
      </c>
      <c r="O44" s="13">
        <f t="shared" si="29"/>
        <v>0.15121951219512195</v>
      </c>
      <c r="P44" s="13">
        <f t="shared" si="29"/>
        <v>0.12014134275618374</v>
      </c>
      <c r="Q44" s="13">
        <f t="shared" si="29"/>
        <v>0.10810810810810811</v>
      </c>
      <c r="R44" s="13">
        <f t="shared" si="29"/>
        <v>0.09848484848484848</v>
      </c>
      <c r="S44" s="13">
        <f t="shared" si="29"/>
        <v>0.12469135802469136</v>
      </c>
      <c r="T44" s="13">
        <f t="shared" si="29"/>
        <v>0.10011123470522804</v>
      </c>
      <c r="U44" s="13">
        <f t="shared" si="29"/>
        <v>0.0647887323943662</v>
      </c>
      <c r="V44" s="13">
        <f t="shared" si="29"/>
        <v>0.13348946135831383</v>
      </c>
      <c r="W44" s="13">
        <f t="shared" si="29"/>
        <v>0.13650306748466257</v>
      </c>
      <c r="X44" s="13">
        <f t="shared" si="29"/>
        <v>0.13141993957703926</v>
      </c>
      <c r="Y44" s="13">
        <f t="shared" si="29"/>
        <v>0.10240963855421686</v>
      </c>
      <c r="Z44" s="13">
        <f t="shared" si="29"/>
        <v>0.1254295532646048</v>
      </c>
      <c r="AA44" s="13">
        <f t="shared" si="29"/>
        <v>0.09615384615384616</v>
      </c>
      <c r="AB44" s="13">
        <f t="shared" si="29"/>
        <v>0.13028169014084506</v>
      </c>
      <c r="AC44" s="13">
        <f t="shared" si="29"/>
        <v>0.09705159705159705</v>
      </c>
      <c r="AD44" s="13">
        <f t="shared" si="29"/>
        <v>0.07337278106508875</v>
      </c>
      <c r="AE44" s="13">
        <f t="shared" si="29"/>
        <v>0.0748792270531401</v>
      </c>
      <c r="AF44" s="13">
        <f t="shared" si="29"/>
        <v>0.13509316770186336</v>
      </c>
      <c r="AG44" s="13">
        <f t="shared" si="29"/>
        <v>0.13247172859450726</v>
      </c>
      <c r="AH44" s="13">
        <f t="shared" si="29"/>
        <v>0.13333333333333333</v>
      </c>
      <c r="AI44" s="13">
        <f t="shared" si="29"/>
        <v>0.065775950668037</v>
      </c>
      <c r="AJ44" s="13">
        <f t="shared" si="29"/>
        <v>0.11123986095017381</v>
      </c>
      <c r="AK44" s="13">
        <f t="shared" si="29"/>
        <v>0.11538461538461539</v>
      </c>
      <c r="AL44" s="142">
        <f t="shared" si="29"/>
        <v>0.05263157894736842</v>
      </c>
      <c r="AM44" s="13">
        <f t="shared" si="29"/>
        <v>0.140625</v>
      </c>
      <c r="AN44" s="13">
        <f t="shared" si="29"/>
        <v>0.10655737704918032</v>
      </c>
      <c r="AO44" s="13">
        <f t="shared" si="29"/>
        <v>0.12546125461254612</v>
      </c>
      <c r="AP44" s="13">
        <f t="shared" si="29"/>
        <v>0.08333333333333333</v>
      </c>
      <c r="AQ44" s="13">
        <f t="shared" si="29"/>
        <v>0.13071895424836602</v>
      </c>
      <c r="AR44" s="13">
        <f t="shared" si="29"/>
        <v>0.09559939301972686</v>
      </c>
      <c r="AS44" s="13">
        <f t="shared" si="29"/>
        <v>0.10344827586206896</v>
      </c>
      <c r="AT44" s="13">
        <f t="shared" si="29"/>
        <v>0.11442054773325082</v>
      </c>
      <c r="AU44" s="11" t="s">
        <v>27</v>
      </c>
      <c r="AV44" s="13">
        <f>AV43/AV22</f>
        <v>0.11161405137728257</v>
      </c>
      <c r="AW44" s="13">
        <f>AW43/AW22</f>
        <v>0.1340968470182381</v>
      </c>
      <c r="AX44" s="13">
        <f>AX43/AX22</f>
        <v>0.1350158528852251</v>
      </c>
      <c r="AY44" s="13">
        <f>AY43/AY22</f>
        <v>0.15875039892269566</v>
      </c>
      <c r="AZ44" s="24"/>
      <c r="BA44" s="21">
        <f>SUM(BB44:BZ44)</f>
        <v>5</v>
      </c>
      <c r="BB44" s="74">
        <v>1</v>
      </c>
      <c r="BC44" s="45">
        <v>1</v>
      </c>
      <c r="BD44" s="45">
        <v>1</v>
      </c>
      <c r="BE44" s="45">
        <v>1</v>
      </c>
      <c r="BF44" s="45">
        <v>1</v>
      </c>
      <c r="BG44" s="20"/>
      <c r="BH44" s="20"/>
      <c r="BI44" s="20"/>
      <c r="BJ44" s="20"/>
      <c r="BK44" s="20"/>
      <c r="BL44" s="20"/>
      <c r="BM44" s="20"/>
      <c r="BN44" s="20"/>
      <c r="BO44" s="22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</row>
    <row r="45" spans="1:78" ht="15">
      <c r="A45" s="8">
        <v>25</v>
      </c>
      <c r="B45" s="11" t="s">
        <v>73</v>
      </c>
      <c r="C45" s="8">
        <v>50</v>
      </c>
      <c r="D45" s="8">
        <v>5</v>
      </c>
      <c r="E45" s="8">
        <v>171</v>
      </c>
      <c r="F45" s="8">
        <v>117</v>
      </c>
      <c r="G45" s="8">
        <v>242</v>
      </c>
      <c r="H45" s="8">
        <v>215</v>
      </c>
      <c r="I45" s="8">
        <v>235</v>
      </c>
      <c r="J45" s="8">
        <v>139</v>
      </c>
      <c r="K45" s="8">
        <v>380</v>
      </c>
      <c r="L45" s="8">
        <v>25</v>
      </c>
      <c r="M45" s="8">
        <v>518</v>
      </c>
      <c r="N45" s="8">
        <v>355</v>
      </c>
      <c r="O45" s="8">
        <v>357</v>
      </c>
      <c r="P45" s="8">
        <v>382</v>
      </c>
      <c r="Q45" s="8">
        <v>292</v>
      </c>
      <c r="R45" s="8">
        <v>406</v>
      </c>
      <c r="S45" s="8">
        <v>375</v>
      </c>
      <c r="T45" s="8">
        <v>495</v>
      </c>
      <c r="U45" s="8">
        <v>180</v>
      </c>
      <c r="V45" s="8">
        <v>430</v>
      </c>
      <c r="W45" s="8">
        <v>264</v>
      </c>
      <c r="X45" s="8">
        <v>227</v>
      </c>
      <c r="Y45" s="8">
        <v>273</v>
      </c>
      <c r="Z45" s="8">
        <v>512</v>
      </c>
      <c r="AA45" s="8">
        <v>273</v>
      </c>
      <c r="AB45" s="8">
        <v>295</v>
      </c>
      <c r="AC45" s="8">
        <v>440</v>
      </c>
      <c r="AD45" s="125">
        <v>514</v>
      </c>
      <c r="AE45" s="125">
        <v>515</v>
      </c>
      <c r="AF45" s="8">
        <v>229</v>
      </c>
      <c r="AG45" s="8">
        <v>338</v>
      </c>
      <c r="AH45" s="8">
        <v>122</v>
      </c>
      <c r="AI45" s="8">
        <v>646</v>
      </c>
      <c r="AJ45" s="8">
        <v>427</v>
      </c>
      <c r="AK45" s="8">
        <v>66</v>
      </c>
      <c r="AL45" s="8">
        <v>606</v>
      </c>
      <c r="AM45" s="8">
        <v>519</v>
      </c>
      <c r="AN45" s="8">
        <v>262</v>
      </c>
      <c r="AO45" s="8">
        <v>117</v>
      </c>
      <c r="AP45" s="8">
        <v>161</v>
      </c>
      <c r="AQ45" s="8">
        <v>119</v>
      </c>
      <c r="AR45" s="8">
        <v>362</v>
      </c>
      <c r="AS45" s="8">
        <v>91</v>
      </c>
      <c r="AT45" s="8">
        <f>SUM(C45:AS45)</f>
        <v>12747</v>
      </c>
      <c r="AU45" s="11" t="s">
        <v>73</v>
      </c>
      <c r="AV45" s="11">
        <v>11817</v>
      </c>
      <c r="AW45" s="37">
        <v>30578</v>
      </c>
      <c r="AX45" s="8">
        <f>AW45-AV45+AT45</f>
        <v>31508</v>
      </c>
      <c r="AY45" s="8">
        <v>911229</v>
      </c>
      <c r="AZ45" s="96">
        <f>BA45+BA46</f>
        <v>38</v>
      </c>
      <c r="BA45" s="118">
        <v>24</v>
      </c>
      <c r="BB45" s="26"/>
      <c r="BC45" s="30">
        <f>$AY45/BC28</f>
        <v>455614.5</v>
      </c>
      <c r="BD45" s="30">
        <f aca="true" t="shared" si="30" ref="BD45:BZ45">$AY45/BD28</f>
        <v>303743</v>
      </c>
      <c r="BE45" s="30">
        <f t="shared" si="30"/>
        <v>227807.25</v>
      </c>
      <c r="BF45" s="30">
        <f t="shared" si="30"/>
        <v>182245.8</v>
      </c>
      <c r="BG45" s="30">
        <f t="shared" si="30"/>
        <v>151871.5</v>
      </c>
      <c r="BH45" s="30">
        <f t="shared" si="30"/>
        <v>130175.57142857143</v>
      </c>
      <c r="BI45" s="30">
        <f t="shared" si="30"/>
        <v>113903.625</v>
      </c>
      <c r="BJ45" s="30">
        <f t="shared" si="30"/>
        <v>101247.66666666667</v>
      </c>
      <c r="BK45" s="30">
        <f t="shared" si="30"/>
        <v>91122.9</v>
      </c>
      <c r="BL45" s="30">
        <f t="shared" si="30"/>
        <v>82839</v>
      </c>
      <c r="BM45" s="30">
        <f t="shared" si="30"/>
        <v>75935.75</v>
      </c>
      <c r="BN45" s="30">
        <f t="shared" si="30"/>
        <v>70094.53846153847</v>
      </c>
      <c r="BO45" s="30">
        <f t="shared" si="30"/>
        <v>65087.78571428572</v>
      </c>
      <c r="BP45" s="30">
        <f t="shared" si="30"/>
        <v>60748.6</v>
      </c>
      <c r="BQ45" s="30">
        <f t="shared" si="30"/>
        <v>56951.8125</v>
      </c>
      <c r="BR45" s="30">
        <f t="shared" si="30"/>
        <v>53601.705882352944</v>
      </c>
      <c r="BS45" s="30">
        <f t="shared" si="30"/>
        <v>50623.833333333336</v>
      </c>
      <c r="BT45" s="30">
        <f t="shared" si="30"/>
        <v>47959.42105263158</v>
      </c>
      <c r="BU45" s="30">
        <f t="shared" si="30"/>
        <v>45561.45</v>
      </c>
      <c r="BV45" s="30">
        <f t="shared" si="30"/>
        <v>43391.857142857145</v>
      </c>
      <c r="BW45" s="30">
        <f t="shared" si="30"/>
        <v>41419.5</v>
      </c>
      <c r="BX45" s="30">
        <f t="shared" si="30"/>
        <v>39618.65217391304</v>
      </c>
      <c r="BY45" s="30">
        <f t="shared" si="30"/>
        <v>37967.875</v>
      </c>
      <c r="BZ45" s="30">
        <f t="shared" si="30"/>
        <v>36449.16</v>
      </c>
    </row>
    <row r="46" spans="1:78" ht="15">
      <c r="A46" s="8"/>
      <c r="B46" s="11" t="s">
        <v>27</v>
      </c>
      <c r="C46" s="13">
        <f aca="true" t="shared" si="31" ref="C46:AT46">C45/C22</f>
        <v>0.3816793893129771</v>
      </c>
      <c r="D46" s="13">
        <f t="shared" si="31"/>
        <v>0.38461538461538464</v>
      </c>
      <c r="E46" s="13">
        <f t="shared" si="31"/>
        <v>0.44881889763779526</v>
      </c>
      <c r="F46" s="13">
        <f t="shared" si="31"/>
        <v>0.3087071240105541</v>
      </c>
      <c r="G46" s="13">
        <f t="shared" si="31"/>
        <v>0.41509433962264153</v>
      </c>
      <c r="H46" s="13">
        <f t="shared" si="31"/>
        <v>0.33076923076923076</v>
      </c>
      <c r="I46" s="13">
        <f t="shared" si="31"/>
        <v>0.44339622641509435</v>
      </c>
      <c r="J46" s="13">
        <f t="shared" si="31"/>
        <v>0.4426751592356688</v>
      </c>
      <c r="K46" s="13">
        <f t="shared" si="31"/>
        <v>0.48284625158831</v>
      </c>
      <c r="L46" s="13">
        <f t="shared" si="31"/>
        <v>0.3333333333333333</v>
      </c>
      <c r="M46" s="13">
        <f t="shared" si="31"/>
        <v>0.544689800210305</v>
      </c>
      <c r="N46" s="13">
        <f t="shared" si="31"/>
        <v>0.5306427503736921</v>
      </c>
      <c r="O46" s="13">
        <f t="shared" si="31"/>
        <v>0.4353658536585366</v>
      </c>
      <c r="P46" s="13">
        <f t="shared" si="31"/>
        <v>0.4499411071849234</v>
      </c>
      <c r="Q46" s="13">
        <f t="shared" si="31"/>
        <v>0.5261261261261261</v>
      </c>
      <c r="R46" s="142">
        <f t="shared" si="31"/>
        <v>0.6151515151515151</v>
      </c>
      <c r="S46" s="13">
        <f t="shared" si="31"/>
        <v>0.46296296296296297</v>
      </c>
      <c r="T46" s="13">
        <f t="shared" si="31"/>
        <v>0.5506117908787542</v>
      </c>
      <c r="U46" s="13">
        <f t="shared" si="31"/>
        <v>0.5070422535211268</v>
      </c>
      <c r="V46" s="13">
        <f t="shared" si="31"/>
        <v>0.5035128805620609</v>
      </c>
      <c r="W46" s="13">
        <f t="shared" si="31"/>
        <v>0.4049079754601227</v>
      </c>
      <c r="X46" s="13">
        <f t="shared" si="31"/>
        <v>0.3429003021148036</v>
      </c>
      <c r="Y46" s="13">
        <f t="shared" si="31"/>
        <v>0.5481927710843374</v>
      </c>
      <c r="Z46" s="13">
        <f t="shared" si="31"/>
        <v>0.43986254295532645</v>
      </c>
      <c r="AA46" s="13">
        <f t="shared" si="31"/>
        <v>0.40384615384615385</v>
      </c>
      <c r="AB46" s="13">
        <f t="shared" si="31"/>
        <v>0.5193661971830986</v>
      </c>
      <c r="AC46" s="13">
        <f t="shared" si="31"/>
        <v>0.5405405405405406</v>
      </c>
      <c r="AD46" s="13">
        <f t="shared" si="31"/>
        <v>0.6082840236686391</v>
      </c>
      <c r="AE46" s="13">
        <f t="shared" si="31"/>
        <v>0.6219806763285024</v>
      </c>
      <c r="AF46" s="13">
        <f t="shared" si="31"/>
        <v>0.3555900621118012</v>
      </c>
      <c r="AG46" s="13">
        <f t="shared" si="31"/>
        <v>0.5460420032310178</v>
      </c>
      <c r="AH46" s="13">
        <f t="shared" si="31"/>
        <v>0.3873015873015873</v>
      </c>
      <c r="AI46" s="13">
        <f t="shared" si="31"/>
        <v>0.6639260020554985</v>
      </c>
      <c r="AJ46" s="13">
        <f t="shared" si="31"/>
        <v>0.4947856315179606</v>
      </c>
      <c r="AK46" s="13">
        <f t="shared" si="31"/>
        <v>0.3626373626373626</v>
      </c>
      <c r="AL46" s="142">
        <f t="shared" si="31"/>
        <v>0.7248803827751196</v>
      </c>
      <c r="AM46" s="13">
        <f t="shared" si="31"/>
        <v>0.42680921052631576</v>
      </c>
      <c r="AN46" s="13">
        <f t="shared" si="31"/>
        <v>0.5368852459016393</v>
      </c>
      <c r="AO46" s="13">
        <f t="shared" si="31"/>
        <v>0.4317343173431734</v>
      </c>
      <c r="AP46" s="13">
        <f t="shared" si="31"/>
        <v>0.5833333333333334</v>
      </c>
      <c r="AQ46" s="13">
        <f t="shared" si="31"/>
        <v>0.3888888888888889</v>
      </c>
      <c r="AR46" s="13">
        <f t="shared" si="31"/>
        <v>0.5493171471927162</v>
      </c>
      <c r="AS46" s="13">
        <f t="shared" si="31"/>
        <v>0.3922413793103448</v>
      </c>
      <c r="AT46" s="13">
        <f t="shared" si="31"/>
        <v>0.4930759709113415</v>
      </c>
      <c r="AU46" s="11" t="s">
        <v>27</v>
      </c>
      <c r="AV46" s="13">
        <f>AV45/AV22</f>
        <v>0.4571727019498607</v>
      </c>
      <c r="AW46" s="13">
        <f>AW45/AW22</f>
        <v>0.3878192933059382</v>
      </c>
      <c r="AX46" s="13">
        <f>AX45/AX22</f>
        <v>0.3995941661382372</v>
      </c>
      <c r="AY46" s="13">
        <f>AY45/AY22</f>
        <v>0.43146579113591405</v>
      </c>
      <c r="AZ46" s="28"/>
      <c r="BA46" s="21">
        <f>SUM(BB46:BZ46)</f>
        <v>14</v>
      </c>
      <c r="BB46" s="74">
        <v>1</v>
      </c>
      <c r="BC46" s="45">
        <v>1</v>
      </c>
      <c r="BD46" s="45">
        <v>1</v>
      </c>
      <c r="BE46" s="45">
        <v>1</v>
      </c>
      <c r="BF46" s="45">
        <v>1</v>
      </c>
      <c r="BG46" s="45">
        <v>1</v>
      </c>
      <c r="BH46" s="45">
        <v>1</v>
      </c>
      <c r="BI46" s="45">
        <v>1</v>
      </c>
      <c r="BJ46" s="45">
        <v>1</v>
      </c>
      <c r="BK46" s="45">
        <v>1</v>
      </c>
      <c r="BL46" s="45">
        <v>1</v>
      </c>
      <c r="BM46" s="45">
        <v>1</v>
      </c>
      <c r="BN46" s="95">
        <v>1</v>
      </c>
      <c r="BO46" s="95">
        <v>1</v>
      </c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</row>
    <row r="47" spans="1:78" ht="15">
      <c r="A47" s="8">
        <v>26</v>
      </c>
      <c r="B47" s="11" t="s">
        <v>141</v>
      </c>
      <c r="C47" s="37">
        <v>2</v>
      </c>
      <c r="D47" s="37">
        <v>0</v>
      </c>
      <c r="E47" s="37">
        <v>4</v>
      </c>
      <c r="F47" s="37">
        <v>8</v>
      </c>
      <c r="G47" s="37">
        <v>9</v>
      </c>
      <c r="H47" s="37">
        <v>7</v>
      </c>
      <c r="I47" s="37">
        <v>6</v>
      </c>
      <c r="J47" s="37">
        <v>11</v>
      </c>
      <c r="K47" s="37">
        <v>0</v>
      </c>
      <c r="L47" s="37">
        <v>4</v>
      </c>
      <c r="M47" s="37">
        <v>9</v>
      </c>
      <c r="N47" s="37">
        <v>5</v>
      </c>
      <c r="O47" s="37">
        <v>9</v>
      </c>
      <c r="P47" s="37">
        <v>7</v>
      </c>
      <c r="Q47" s="37">
        <v>8</v>
      </c>
      <c r="R47" s="37">
        <v>6</v>
      </c>
      <c r="S47" s="37">
        <v>9</v>
      </c>
      <c r="T47" s="37">
        <v>8</v>
      </c>
      <c r="U47" s="37">
        <v>2</v>
      </c>
      <c r="V47" s="37">
        <v>12</v>
      </c>
      <c r="W47" s="37">
        <v>8</v>
      </c>
      <c r="X47" s="37">
        <v>5</v>
      </c>
      <c r="Y47" s="37">
        <v>6</v>
      </c>
      <c r="Z47" s="37">
        <v>13</v>
      </c>
      <c r="AA47" s="37">
        <v>3</v>
      </c>
      <c r="AB47" s="37">
        <v>8</v>
      </c>
      <c r="AC47" s="37">
        <v>6</v>
      </c>
      <c r="AD47" s="37">
        <v>6</v>
      </c>
      <c r="AE47" s="37">
        <v>9</v>
      </c>
      <c r="AF47" s="37">
        <v>13</v>
      </c>
      <c r="AG47" s="37">
        <v>5</v>
      </c>
      <c r="AH47" s="37">
        <v>1</v>
      </c>
      <c r="AI47" s="37">
        <v>6</v>
      </c>
      <c r="AJ47" s="37">
        <v>10</v>
      </c>
      <c r="AK47" s="37">
        <v>1</v>
      </c>
      <c r="AL47" s="37">
        <v>5</v>
      </c>
      <c r="AM47" s="37">
        <v>12</v>
      </c>
      <c r="AN47" s="37">
        <v>12</v>
      </c>
      <c r="AO47" s="37">
        <v>4</v>
      </c>
      <c r="AP47" s="37">
        <v>0</v>
      </c>
      <c r="AQ47" s="37">
        <v>2</v>
      </c>
      <c r="AR47" s="37">
        <v>3</v>
      </c>
      <c r="AS47" s="37">
        <v>1</v>
      </c>
      <c r="AT47" s="8">
        <f>SUM(C47:AS47)</f>
        <v>265</v>
      </c>
      <c r="AU47" s="11" t="s">
        <v>141</v>
      </c>
      <c r="AV47" s="11">
        <v>500</v>
      </c>
      <c r="AW47" s="37">
        <v>1161</v>
      </c>
      <c r="AX47" s="8">
        <f>AW47-AV47+AT47</f>
        <v>926</v>
      </c>
      <c r="AY47" s="37">
        <v>30849</v>
      </c>
      <c r="AZ47" s="24"/>
      <c r="BA47" s="26"/>
      <c r="BB47" s="26"/>
      <c r="BC47" s="30">
        <f>$AY47/BC28</f>
        <v>15424.5</v>
      </c>
      <c r="BD47" s="30">
        <f aca="true" t="shared" si="32" ref="BD47:BZ47">$AY47/BD28</f>
        <v>10283</v>
      </c>
      <c r="BE47" s="30">
        <f t="shared" si="32"/>
        <v>7712.25</v>
      </c>
      <c r="BF47" s="30">
        <f t="shared" si="32"/>
        <v>6169.8</v>
      </c>
      <c r="BG47" s="30">
        <f t="shared" si="32"/>
        <v>5141.5</v>
      </c>
      <c r="BH47" s="30">
        <f t="shared" si="32"/>
        <v>4407</v>
      </c>
      <c r="BI47" s="30">
        <f t="shared" si="32"/>
        <v>3856.125</v>
      </c>
      <c r="BJ47" s="30">
        <f t="shared" si="32"/>
        <v>3427.6666666666665</v>
      </c>
      <c r="BK47" s="30">
        <f t="shared" si="32"/>
        <v>3084.9</v>
      </c>
      <c r="BL47" s="30">
        <f t="shared" si="32"/>
        <v>2804.4545454545455</v>
      </c>
      <c r="BM47" s="30">
        <f t="shared" si="32"/>
        <v>2570.75</v>
      </c>
      <c r="BN47" s="30">
        <f t="shared" si="32"/>
        <v>2373</v>
      </c>
      <c r="BO47" s="30">
        <f t="shared" si="32"/>
        <v>2203.5</v>
      </c>
      <c r="BP47" s="30">
        <f t="shared" si="32"/>
        <v>2056.6</v>
      </c>
      <c r="BQ47" s="30">
        <f t="shared" si="32"/>
        <v>1928.0625</v>
      </c>
      <c r="BR47" s="30">
        <f t="shared" si="32"/>
        <v>1814.6470588235295</v>
      </c>
      <c r="BS47" s="30">
        <f t="shared" si="32"/>
        <v>1713.8333333333333</v>
      </c>
      <c r="BT47" s="30">
        <f t="shared" si="32"/>
        <v>1623.6315789473683</v>
      </c>
      <c r="BU47" s="30">
        <f t="shared" si="32"/>
        <v>1542.45</v>
      </c>
      <c r="BV47" s="30">
        <f t="shared" si="32"/>
        <v>1469</v>
      </c>
      <c r="BW47" s="30">
        <f t="shared" si="32"/>
        <v>1402.2272727272727</v>
      </c>
      <c r="BX47" s="30">
        <f t="shared" si="32"/>
        <v>1341.2608695652175</v>
      </c>
      <c r="BY47" s="30">
        <f t="shared" si="32"/>
        <v>1285.375</v>
      </c>
      <c r="BZ47" s="30">
        <f t="shared" si="32"/>
        <v>1233.96</v>
      </c>
    </row>
    <row r="48" spans="1:78" ht="15">
      <c r="A48" s="8"/>
      <c r="B48" s="11" t="s">
        <v>27</v>
      </c>
      <c r="C48" s="13">
        <f aca="true" t="shared" si="33" ref="C48:AT48">C47/C22</f>
        <v>0.015267175572519083</v>
      </c>
      <c r="D48" s="13">
        <f t="shared" si="33"/>
        <v>0</v>
      </c>
      <c r="E48" s="13">
        <f t="shared" si="33"/>
        <v>0.010498687664041995</v>
      </c>
      <c r="F48" s="13">
        <f t="shared" si="33"/>
        <v>0.021108179419525065</v>
      </c>
      <c r="G48" s="13">
        <f t="shared" si="33"/>
        <v>0.015437392795883362</v>
      </c>
      <c r="H48" s="13">
        <f t="shared" si="33"/>
        <v>0.010769230769230769</v>
      </c>
      <c r="I48" s="13">
        <f t="shared" si="33"/>
        <v>0.011320754716981131</v>
      </c>
      <c r="J48" s="13">
        <f t="shared" si="33"/>
        <v>0.03503184713375796</v>
      </c>
      <c r="K48" s="13">
        <f t="shared" si="33"/>
        <v>0</v>
      </c>
      <c r="L48" s="13">
        <f t="shared" si="33"/>
        <v>0.05333333333333334</v>
      </c>
      <c r="M48" s="13">
        <f t="shared" si="33"/>
        <v>0.00946372239747634</v>
      </c>
      <c r="N48" s="13">
        <f t="shared" si="33"/>
        <v>0.007473841554559043</v>
      </c>
      <c r="O48" s="13">
        <f t="shared" si="33"/>
        <v>0.01097560975609756</v>
      </c>
      <c r="P48" s="13">
        <f t="shared" si="33"/>
        <v>0.008244994110718492</v>
      </c>
      <c r="Q48" s="13">
        <f t="shared" si="33"/>
        <v>0.014414414414414415</v>
      </c>
      <c r="R48" s="13">
        <f t="shared" si="33"/>
        <v>0.00909090909090909</v>
      </c>
      <c r="S48" s="13">
        <f t="shared" si="33"/>
        <v>0.011111111111111112</v>
      </c>
      <c r="T48" s="13">
        <f t="shared" si="33"/>
        <v>0.008898776418242492</v>
      </c>
      <c r="U48" s="13">
        <f t="shared" si="33"/>
        <v>0.005633802816901409</v>
      </c>
      <c r="V48" s="13">
        <f t="shared" si="33"/>
        <v>0.01405152224824356</v>
      </c>
      <c r="W48" s="13">
        <f t="shared" si="33"/>
        <v>0.012269938650306749</v>
      </c>
      <c r="X48" s="13">
        <f t="shared" si="33"/>
        <v>0.0075528700906344415</v>
      </c>
      <c r="Y48" s="13">
        <f t="shared" si="33"/>
        <v>0.012048192771084338</v>
      </c>
      <c r="Z48" s="13">
        <f t="shared" si="33"/>
        <v>0.011168384879725086</v>
      </c>
      <c r="AA48" s="13">
        <f t="shared" si="33"/>
        <v>0.004437869822485207</v>
      </c>
      <c r="AB48" s="13">
        <f t="shared" si="33"/>
        <v>0.014084507042253521</v>
      </c>
      <c r="AC48" s="13">
        <f t="shared" si="33"/>
        <v>0.007371007371007371</v>
      </c>
      <c r="AD48" s="13">
        <f t="shared" si="33"/>
        <v>0.007100591715976331</v>
      </c>
      <c r="AE48" s="13">
        <f t="shared" si="33"/>
        <v>0.010869565217391304</v>
      </c>
      <c r="AF48" s="13">
        <f t="shared" si="33"/>
        <v>0.020186335403726708</v>
      </c>
      <c r="AG48" s="13">
        <f t="shared" si="33"/>
        <v>0.008077544426494346</v>
      </c>
      <c r="AH48" s="13">
        <f t="shared" si="33"/>
        <v>0.0031746031746031746</v>
      </c>
      <c r="AI48" s="13">
        <f t="shared" si="33"/>
        <v>0.006166495375128468</v>
      </c>
      <c r="AJ48" s="13">
        <f t="shared" si="33"/>
        <v>0.011587485515643106</v>
      </c>
      <c r="AK48" s="13">
        <f t="shared" si="33"/>
        <v>0.005494505494505495</v>
      </c>
      <c r="AL48" s="13">
        <f t="shared" si="33"/>
        <v>0.005980861244019139</v>
      </c>
      <c r="AM48" s="13">
        <f t="shared" si="33"/>
        <v>0.009868421052631578</v>
      </c>
      <c r="AN48" s="13">
        <f t="shared" si="33"/>
        <v>0.02459016393442623</v>
      </c>
      <c r="AO48" s="13">
        <f t="shared" si="33"/>
        <v>0.014760147601476014</v>
      </c>
      <c r="AP48" s="13">
        <f t="shared" si="33"/>
        <v>0</v>
      </c>
      <c r="AQ48" s="13">
        <f t="shared" si="33"/>
        <v>0.006535947712418301</v>
      </c>
      <c r="AR48" s="13">
        <f t="shared" si="33"/>
        <v>0.004552352048558422</v>
      </c>
      <c r="AS48" s="13">
        <f t="shared" si="33"/>
        <v>0.004310344827586207</v>
      </c>
      <c r="AT48" s="13">
        <f t="shared" si="33"/>
        <v>0.010250657589354789</v>
      </c>
      <c r="AU48" s="11" t="s">
        <v>27</v>
      </c>
      <c r="AV48" s="13">
        <f>AV47/AV22</f>
        <v>0.01934385639121015</v>
      </c>
      <c r="AW48" s="13">
        <f>AW47/AW22</f>
        <v>0.014724906780305913</v>
      </c>
      <c r="AX48" s="13">
        <f>AX47/AX22</f>
        <v>0.011743817374762208</v>
      </c>
      <c r="AY48" s="13">
        <f>AY47/AY22</f>
        <v>0.014606962893797072</v>
      </c>
      <c r="AZ48" s="28"/>
      <c r="BA48" s="26"/>
      <c r="BB48" s="26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2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</row>
    <row r="49" spans="1:78" ht="15">
      <c r="A49" s="8">
        <v>27</v>
      </c>
      <c r="B49" s="11" t="s">
        <v>116</v>
      </c>
      <c r="C49" s="37">
        <v>1</v>
      </c>
      <c r="D49" s="37">
        <v>1</v>
      </c>
      <c r="E49" s="37">
        <v>22</v>
      </c>
      <c r="F49" s="37">
        <v>21</v>
      </c>
      <c r="G49" s="37">
        <v>24</v>
      </c>
      <c r="H49" s="37">
        <v>32</v>
      </c>
      <c r="I49" s="37">
        <v>36</v>
      </c>
      <c r="J49" s="37">
        <v>10</v>
      </c>
      <c r="K49" s="37">
        <v>47</v>
      </c>
      <c r="L49" s="37">
        <v>3</v>
      </c>
      <c r="M49" s="37">
        <v>62</v>
      </c>
      <c r="N49" s="37">
        <v>48</v>
      </c>
      <c r="O49" s="37">
        <v>47</v>
      </c>
      <c r="P49" s="37">
        <v>56</v>
      </c>
      <c r="Q49" s="37">
        <v>41</v>
      </c>
      <c r="R49" s="37">
        <v>32</v>
      </c>
      <c r="S49" s="37">
        <v>51</v>
      </c>
      <c r="T49" s="37">
        <v>35</v>
      </c>
      <c r="U49" s="37">
        <v>23</v>
      </c>
      <c r="V49" s="37">
        <v>52</v>
      </c>
      <c r="W49" s="37">
        <v>62</v>
      </c>
      <c r="X49" s="37">
        <v>58</v>
      </c>
      <c r="Y49" s="37">
        <v>26</v>
      </c>
      <c r="Z49" s="37">
        <v>45</v>
      </c>
      <c r="AA49" s="37">
        <v>38</v>
      </c>
      <c r="AB49" s="37">
        <v>26</v>
      </c>
      <c r="AC49" s="37">
        <v>58</v>
      </c>
      <c r="AD49" s="37">
        <v>43</v>
      </c>
      <c r="AE49" s="37">
        <v>29</v>
      </c>
      <c r="AF49" s="37">
        <v>48</v>
      </c>
      <c r="AG49" s="37">
        <v>54</v>
      </c>
      <c r="AH49" s="37">
        <v>22</v>
      </c>
      <c r="AI49" s="37">
        <v>32</v>
      </c>
      <c r="AJ49" s="37">
        <v>52</v>
      </c>
      <c r="AK49" s="37">
        <v>11</v>
      </c>
      <c r="AL49" s="37">
        <v>28</v>
      </c>
      <c r="AM49" s="37">
        <v>39</v>
      </c>
      <c r="AN49" s="37">
        <v>15</v>
      </c>
      <c r="AO49" s="37">
        <v>10</v>
      </c>
      <c r="AP49" s="37">
        <v>8</v>
      </c>
      <c r="AQ49" s="37">
        <v>8</v>
      </c>
      <c r="AR49" s="37">
        <v>30</v>
      </c>
      <c r="AS49" s="37">
        <v>10</v>
      </c>
      <c r="AT49" s="8">
        <f>SUM(C49:AS49)</f>
        <v>1396</v>
      </c>
      <c r="AU49" s="11" t="s">
        <v>116</v>
      </c>
      <c r="AV49" s="11">
        <v>1288</v>
      </c>
      <c r="AW49" s="37">
        <v>4308</v>
      </c>
      <c r="AX49" s="8">
        <f>AW49-AV49+AT49</f>
        <v>4416</v>
      </c>
      <c r="AY49" s="37">
        <v>106911</v>
      </c>
      <c r="AZ49" s="96">
        <f>BA49+BA50</f>
        <v>2</v>
      </c>
      <c r="BA49" s="118">
        <v>1</v>
      </c>
      <c r="BB49" s="26"/>
      <c r="BC49" s="30">
        <f>$AY49/BC28</f>
        <v>53455.5</v>
      </c>
      <c r="BD49" s="30">
        <f aca="true" t="shared" si="34" ref="BD49:BZ49">$AY49/BD28</f>
        <v>35637</v>
      </c>
      <c r="BE49" s="30">
        <f t="shared" si="34"/>
        <v>26727.75</v>
      </c>
      <c r="BF49" s="30">
        <f t="shared" si="34"/>
        <v>21382.2</v>
      </c>
      <c r="BG49" s="30">
        <f t="shared" si="34"/>
        <v>17818.5</v>
      </c>
      <c r="BH49" s="30">
        <f t="shared" si="34"/>
        <v>15273</v>
      </c>
      <c r="BI49" s="30">
        <f t="shared" si="34"/>
        <v>13363.875</v>
      </c>
      <c r="BJ49" s="30">
        <f t="shared" si="34"/>
        <v>11879</v>
      </c>
      <c r="BK49" s="30">
        <f t="shared" si="34"/>
        <v>10691.1</v>
      </c>
      <c r="BL49" s="30">
        <f t="shared" si="34"/>
        <v>9719.181818181818</v>
      </c>
      <c r="BM49" s="30">
        <f t="shared" si="34"/>
        <v>8909.25</v>
      </c>
      <c r="BN49" s="30">
        <f t="shared" si="34"/>
        <v>8223.923076923076</v>
      </c>
      <c r="BO49" s="30">
        <f t="shared" si="34"/>
        <v>7636.5</v>
      </c>
      <c r="BP49" s="30">
        <f t="shared" si="34"/>
        <v>7127.4</v>
      </c>
      <c r="BQ49" s="30">
        <f t="shared" si="34"/>
        <v>6681.9375</v>
      </c>
      <c r="BR49" s="30">
        <f t="shared" si="34"/>
        <v>6288.882352941177</v>
      </c>
      <c r="BS49" s="30">
        <f t="shared" si="34"/>
        <v>5939.5</v>
      </c>
      <c r="BT49" s="30">
        <f t="shared" si="34"/>
        <v>5626.894736842105</v>
      </c>
      <c r="BU49" s="30">
        <f t="shared" si="34"/>
        <v>5345.55</v>
      </c>
      <c r="BV49" s="30">
        <f t="shared" si="34"/>
        <v>5091</v>
      </c>
      <c r="BW49" s="30">
        <f t="shared" si="34"/>
        <v>4859.590909090909</v>
      </c>
      <c r="BX49" s="30">
        <f t="shared" si="34"/>
        <v>4648.304347826087</v>
      </c>
      <c r="BY49" s="30">
        <f t="shared" si="34"/>
        <v>4454.625</v>
      </c>
      <c r="BZ49" s="30">
        <f t="shared" si="34"/>
        <v>4276.44</v>
      </c>
    </row>
    <row r="50" spans="1:78" ht="15">
      <c r="A50" s="8"/>
      <c r="B50" s="11" t="s">
        <v>27</v>
      </c>
      <c r="C50" s="13">
        <f aca="true" t="shared" si="35" ref="C50:AT50">C49/C22</f>
        <v>0.007633587786259542</v>
      </c>
      <c r="D50" s="13">
        <f t="shared" si="35"/>
        <v>0.07692307692307693</v>
      </c>
      <c r="E50" s="13">
        <f t="shared" si="35"/>
        <v>0.05774278215223097</v>
      </c>
      <c r="F50" s="13">
        <f t="shared" si="35"/>
        <v>0.055408970976253295</v>
      </c>
      <c r="G50" s="13">
        <f t="shared" si="35"/>
        <v>0.0411663807890223</v>
      </c>
      <c r="H50" s="13">
        <f t="shared" si="35"/>
        <v>0.04923076923076923</v>
      </c>
      <c r="I50" s="13">
        <f t="shared" si="35"/>
        <v>0.06792452830188679</v>
      </c>
      <c r="J50" s="13">
        <f t="shared" si="35"/>
        <v>0.03184713375796178</v>
      </c>
      <c r="K50" s="13">
        <f t="shared" si="35"/>
        <v>0.05972045743329098</v>
      </c>
      <c r="L50" s="13">
        <f t="shared" si="35"/>
        <v>0.04</v>
      </c>
      <c r="M50" s="13">
        <f t="shared" si="35"/>
        <v>0.06519453207150368</v>
      </c>
      <c r="N50" s="13">
        <f t="shared" si="35"/>
        <v>0.07174887892376682</v>
      </c>
      <c r="O50" s="13">
        <f t="shared" si="35"/>
        <v>0.05731707317073171</v>
      </c>
      <c r="P50" s="13">
        <f t="shared" si="35"/>
        <v>0.06595995288574794</v>
      </c>
      <c r="Q50" s="13">
        <f t="shared" si="35"/>
        <v>0.07387387387387387</v>
      </c>
      <c r="R50" s="142">
        <f t="shared" si="35"/>
        <v>0.048484848484848485</v>
      </c>
      <c r="S50" s="13">
        <f t="shared" si="35"/>
        <v>0.06296296296296296</v>
      </c>
      <c r="T50" s="13">
        <f t="shared" si="35"/>
        <v>0.0389321468298109</v>
      </c>
      <c r="U50" s="13">
        <f t="shared" si="35"/>
        <v>0.0647887323943662</v>
      </c>
      <c r="V50" s="13">
        <f t="shared" si="35"/>
        <v>0.06088992974238876</v>
      </c>
      <c r="W50" s="13">
        <f t="shared" si="35"/>
        <v>0.0950920245398773</v>
      </c>
      <c r="X50" s="13">
        <f t="shared" si="35"/>
        <v>0.08761329305135952</v>
      </c>
      <c r="Y50" s="13">
        <f t="shared" si="35"/>
        <v>0.05220883534136546</v>
      </c>
      <c r="Z50" s="13">
        <f t="shared" si="35"/>
        <v>0.03865979381443299</v>
      </c>
      <c r="AA50" s="13">
        <f t="shared" si="35"/>
        <v>0.05621301775147929</v>
      </c>
      <c r="AB50" s="13">
        <f t="shared" si="35"/>
        <v>0.045774647887323945</v>
      </c>
      <c r="AC50" s="13">
        <f t="shared" si="35"/>
        <v>0.07125307125307126</v>
      </c>
      <c r="AD50" s="13">
        <f t="shared" si="35"/>
        <v>0.05088757396449704</v>
      </c>
      <c r="AE50" s="13">
        <f t="shared" si="35"/>
        <v>0.035024154589371984</v>
      </c>
      <c r="AF50" s="13">
        <f t="shared" si="35"/>
        <v>0.07453416149068323</v>
      </c>
      <c r="AG50" s="13">
        <f t="shared" si="35"/>
        <v>0.08723747980613894</v>
      </c>
      <c r="AH50" s="13">
        <f t="shared" si="35"/>
        <v>0.06984126984126984</v>
      </c>
      <c r="AI50" s="13">
        <f t="shared" si="35"/>
        <v>0.0328879753340185</v>
      </c>
      <c r="AJ50" s="13">
        <f t="shared" si="35"/>
        <v>0.06025492468134415</v>
      </c>
      <c r="AK50" s="13">
        <f t="shared" si="35"/>
        <v>0.06043956043956044</v>
      </c>
      <c r="AL50" s="13">
        <f t="shared" si="35"/>
        <v>0.03349282296650718</v>
      </c>
      <c r="AM50" s="13">
        <f t="shared" si="35"/>
        <v>0.032072368421052634</v>
      </c>
      <c r="AN50" s="13">
        <f t="shared" si="35"/>
        <v>0.030737704918032786</v>
      </c>
      <c r="AO50" s="13">
        <f t="shared" si="35"/>
        <v>0.03690036900369004</v>
      </c>
      <c r="AP50" s="13">
        <f t="shared" si="35"/>
        <v>0.028985507246376812</v>
      </c>
      <c r="AQ50" s="13">
        <f t="shared" si="35"/>
        <v>0.026143790849673203</v>
      </c>
      <c r="AR50" s="13">
        <f t="shared" si="35"/>
        <v>0.04552352048558422</v>
      </c>
      <c r="AS50" s="13">
        <f t="shared" si="35"/>
        <v>0.04310344827586207</v>
      </c>
      <c r="AT50" s="13">
        <f t="shared" si="35"/>
        <v>0.05399969054618598</v>
      </c>
      <c r="AU50" s="11" t="s">
        <v>27</v>
      </c>
      <c r="AV50" s="13">
        <f>AV49/AV22</f>
        <v>0.049829774063757354</v>
      </c>
      <c r="AW50" s="13">
        <f>AW49/AW22</f>
        <v>0.05463815539152272</v>
      </c>
      <c r="AX50" s="13">
        <f>AX49/AX22</f>
        <v>0.05600507292327204</v>
      </c>
      <c r="AY50" s="13">
        <f>AY49/AY22</f>
        <v>0.0506222247054601</v>
      </c>
      <c r="AZ50" s="24"/>
      <c r="BA50" s="21">
        <f>SUM(BB50:BZ50)</f>
        <v>1</v>
      </c>
      <c r="BB50" s="74">
        <v>1</v>
      </c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2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</row>
    <row r="51" spans="1:78" ht="15">
      <c r="A51" s="8">
        <v>28</v>
      </c>
      <c r="B51" s="11" t="s">
        <v>65</v>
      </c>
      <c r="C51" s="37">
        <v>23</v>
      </c>
      <c r="D51" s="37">
        <v>1</v>
      </c>
      <c r="E51" s="37">
        <v>32</v>
      </c>
      <c r="F51" s="37">
        <v>37</v>
      </c>
      <c r="G51" s="37">
        <v>60</v>
      </c>
      <c r="H51" s="37">
        <v>84</v>
      </c>
      <c r="I51" s="37">
        <v>50</v>
      </c>
      <c r="J51" s="37">
        <v>26</v>
      </c>
      <c r="K51" s="37">
        <v>81</v>
      </c>
      <c r="L51" s="37">
        <v>9</v>
      </c>
      <c r="M51" s="37">
        <v>84</v>
      </c>
      <c r="N51" s="37">
        <v>55</v>
      </c>
      <c r="O51" s="37">
        <v>90</v>
      </c>
      <c r="P51" s="37">
        <v>97</v>
      </c>
      <c r="Q51" s="37">
        <v>52</v>
      </c>
      <c r="R51" s="37">
        <v>55</v>
      </c>
      <c r="S51" s="37">
        <v>94</v>
      </c>
      <c r="T51" s="37">
        <v>93</v>
      </c>
      <c r="U51" s="37">
        <v>32</v>
      </c>
      <c r="V51" s="37">
        <v>94</v>
      </c>
      <c r="W51" s="37">
        <v>39</v>
      </c>
      <c r="X51" s="37">
        <v>106</v>
      </c>
      <c r="Y51" s="37">
        <v>42</v>
      </c>
      <c r="Z51" s="37">
        <v>128</v>
      </c>
      <c r="AA51" s="37">
        <v>80</v>
      </c>
      <c r="AB51" s="37">
        <v>39</v>
      </c>
      <c r="AC51" s="37">
        <v>83</v>
      </c>
      <c r="AD51" s="37">
        <v>91</v>
      </c>
      <c r="AE51" s="37">
        <v>76</v>
      </c>
      <c r="AF51" s="37">
        <v>89</v>
      </c>
      <c r="AG51" s="37">
        <v>75</v>
      </c>
      <c r="AH51" s="37">
        <v>48</v>
      </c>
      <c r="AI51" s="37">
        <v>43</v>
      </c>
      <c r="AJ51" s="37">
        <v>91</v>
      </c>
      <c r="AK51" s="37">
        <v>19</v>
      </c>
      <c r="AL51" s="37">
        <v>75</v>
      </c>
      <c r="AM51" s="37">
        <v>178</v>
      </c>
      <c r="AN51" s="37">
        <v>47</v>
      </c>
      <c r="AO51" s="37">
        <v>38</v>
      </c>
      <c r="AP51" s="37">
        <v>35</v>
      </c>
      <c r="AQ51" s="37">
        <v>52</v>
      </c>
      <c r="AR51" s="37">
        <v>68</v>
      </c>
      <c r="AS51" s="37">
        <v>30</v>
      </c>
      <c r="AT51" s="8">
        <f>SUM(C51:AS51)</f>
        <v>2721</v>
      </c>
      <c r="AU51" s="11" t="s">
        <v>65</v>
      </c>
      <c r="AV51" s="11">
        <v>3379</v>
      </c>
      <c r="AW51" s="37">
        <v>9985</v>
      </c>
      <c r="AX51" s="8">
        <f>AW51-AV51+AT51</f>
        <v>9327</v>
      </c>
      <c r="AY51" s="37">
        <v>304675</v>
      </c>
      <c r="AZ51" s="96">
        <f>BA51+BA52</f>
        <v>5</v>
      </c>
      <c r="BA51" s="26"/>
      <c r="BB51" s="26"/>
      <c r="BC51" s="30">
        <f>$AY51/BC28</f>
        <v>152337.5</v>
      </c>
      <c r="BD51" s="30">
        <f aca="true" t="shared" si="36" ref="BD51:BZ51">$AY51/BD28</f>
        <v>101558.33333333333</v>
      </c>
      <c r="BE51" s="30">
        <f t="shared" si="36"/>
        <v>76168.75</v>
      </c>
      <c r="BF51" s="30">
        <f t="shared" si="36"/>
        <v>60935</v>
      </c>
      <c r="BG51" s="30">
        <f t="shared" si="36"/>
        <v>50779.166666666664</v>
      </c>
      <c r="BH51" s="30">
        <f t="shared" si="36"/>
        <v>43525</v>
      </c>
      <c r="BI51" s="30">
        <f t="shared" si="36"/>
        <v>38084.375</v>
      </c>
      <c r="BJ51" s="30">
        <f t="shared" si="36"/>
        <v>33852.77777777778</v>
      </c>
      <c r="BK51" s="30">
        <f t="shared" si="36"/>
        <v>30467.5</v>
      </c>
      <c r="BL51" s="30">
        <f t="shared" si="36"/>
        <v>27697.727272727272</v>
      </c>
      <c r="BM51" s="30">
        <f t="shared" si="36"/>
        <v>25389.583333333332</v>
      </c>
      <c r="BN51" s="30">
        <f t="shared" si="36"/>
        <v>23436.53846153846</v>
      </c>
      <c r="BO51" s="30">
        <f t="shared" si="36"/>
        <v>21762.5</v>
      </c>
      <c r="BP51" s="30">
        <f t="shared" si="36"/>
        <v>20311.666666666668</v>
      </c>
      <c r="BQ51" s="30">
        <f t="shared" si="36"/>
        <v>19042.1875</v>
      </c>
      <c r="BR51" s="30">
        <f t="shared" si="36"/>
        <v>17922.058823529413</v>
      </c>
      <c r="BS51" s="30">
        <f t="shared" si="36"/>
        <v>16926.38888888889</v>
      </c>
      <c r="BT51" s="30">
        <f t="shared" si="36"/>
        <v>16035.526315789473</v>
      </c>
      <c r="BU51" s="30">
        <f t="shared" si="36"/>
        <v>15233.75</v>
      </c>
      <c r="BV51" s="30">
        <f t="shared" si="36"/>
        <v>14508.333333333334</v>
      </c>
      <c r="BW51" s="30">
        <f t="shared" si="36"/>
        <v>13848.863636363636</v>
      </c>
      <c r="BX51" s="30">
        <f t="shared" si="36"/>
        <v>13246.739130434782</v>
      </c>
      <c r="BY51" s="30">
        <f t="shared" si="36"/>
        <v>12694.791666666666</v>
      </c>
      <c r="BZ51" s="30">
        <f t="shared" si="36"/>
        <v>12187</v>
      </c>
    </row>
    <row r="52" spans="1:78" ht="15">
      <c r="A52" s="8"/>
      <c r="B52" s="11" t="s">
        <v>27</v>
      </c>
      <c r="C52" s="13">
        <f aca="true" t="shared" si="37" ref="C52:AT52">C51/C22</f>
        <v>0.17557251908396945</v>
      </c>
      <c r="D52" s="13">
        <f t="shared" si="37"/>
        <v>0.07692307692307693</v>
      </c>
      <c r="E52" s="13">
        <f t="shared" si="37"/>
        <v>0.08398950131233596</v>
      </c>
      <c r="F52" s="13">
        <f t="shared" si="37"/>
        <v>0.09762532981530343</v>
      </c>
      <c r="G52" s="13">
        <f t="shared" si="37"/>
        <v>0.10291595197255575</v>
      </c>
      <c r="H52" s="13">
        <f t="shared" si="37"/>
        <v>0.12923076923076923</v>
      </c>
      <c r="I52" s="13">
        <f t="shared" si="37"/>
        <v>0.09433962264150944</v>
      </c>
      <c r="J52" s="13">
        <f t="shared" si="37"/>
        <v>0.08280254777070063</v>
      </c>
      <c r="K52" s="13">
        <f t="shared" si="37"/>
        <v>0.10292249047013977</v>
      </c>
      <c r="L52" s="13">
        <f t="shared" si="37"/>
        <v>0.12</v>
      </c>
      <c r="M52" s="13">
        <f t="shared" si="37"/>
        <v>0.08832807570977919</v>
      </c>
      <c r="N52" s="13">
        <f t="shared" si="37"/>
        <v>0.08221225710014948</v>
      </c>
      <c r="O52" s="13">
        <f t="shared" si="37"/>
        <v>0.10975609756097561</v>
      </c>
      <c r="P52" s="13">
        <f t="shared" si="37"/>
        <v>0.11425206124852769</v>
      </c>
      <c r="Q52" s="13">
        <f t="shared" si="37"/>
        <v>0.0936936936936937</v>
      </c>
      <c r="R52" s="13">
        <f t="shared" si="37"/>
        <v>0.08333333333333333</v>
      </c>
      <c r="S52" s="13">
        <f t="shared" si="37"/>
        <v>0.11604938271604938</v>
      </c>
      <c r="T52" s="13">
        <f t="shared" si="37"/>
        <v>0.10344827586206896</v>
      </c>
      <c r="U52" s="13">
        <f t="shared" si="37"/>
        <v>0.09014084507042254</v>
      </c>
      <c r="V52" s="13">
        <f t="shared" si="37"/>
        <v>0.11007025761124122</v>
      </c>
      <c r="W52" s="13">
        <f t="shared" si="37"/>
        <v>0.0598159509202454</v>
      </c>
      <c r="X52" s="13">
        <f t="shared" si="37"/>
        <v>0.16012084592145015</v>
      </c>
      <c r="Y52" s="13">
        <f t="shared" si="37"/>
        <v>0.08433734939759036</v>
      </c>
      <c r="Z52" s="13">
        <f t="shared" si="37"/>
        <v>0.10996563573883161</v>
      </c>
      <c r="AA52" s="13">
        <f t="shared" si="37"/>
        <v>0.11834319526627218</v>
      </c>
      <c r="AB52" s="13">
        <f t="shared" si="37"/>
        <v>0.06866197183098592</v>
      </c>
      <c r="AC52" s="13">
        <f t="shared" si="37"/>
        <v>0.10196560196560196</v>
      </c>
      <c r="AD52" s="13">
        <f t="shared" si="37"/>
        <v>0.1076923076923077</v>
      </c>
      <c r="AE52" s="13">
        <f t="shared" si="37"/>
        <v>0.09178743961352658</v>
      </c>
      <c r="AF52" s="13">
        <f t="shared" si="37"/>
        <v>0.13819875776397517</v>
      </c>
      <c r="AG52" s="13">
        <f t="shared" si="37"/>
        <v>0.12116316639741519</v>
      </c>
      <c r="AH52" s="13">
        <f t="shared" si="37"/>
        <v>0.1523809523809524</v>
      </c>
      <c r="AI52" s="13">
        <f t="shared" si="37"/>
        <v>0.044193216855087356</v>
      </c>
      <c r="AJ52" s="13">
        <f t="shared" si="37"/>
        <v>0.10544611819235226</v>
      </c>
      <c r="AK52" s="13">
        <f t="shared" si="37"/>
        <v>0.1043956043956044</v>
      </c>
      <c r="AL52" s="13">
        <f t="shared" si="37"/>
        <v>0.08971291866028708</v>
      </c>
      <c r="AM52" s="13">
        <f t="shared" si="37"/>
        <v>0.14638157894736842</v>
      </c>
      <c r="AN52" s="13">
        <f t="shared" si="37"/>
        <v>0.09631147540983606</v>
      </c>
      <c r="AO52" s="13">
        <f t="shared" si="37"/>
        <v>0.14022140221402213</v>
      </c>
      <c r="AP52" s="13">
        <f t="shared" si="37"/>
        <v>0.12681159420289856</v>
      </c>
      <c r="AQ52" s="13">
        <f t="shared" si="37"/>
        <v>0.16993464052287582</v>
      </c>
      <c r="AR52" s="13">
        <f t="shared" si="37"/>
        <v>0.10318664643399089</v>
      </c>
      <c r="AS52" s="13">
        <f t="shared" si="37"/>
        <v>0.12931034482758622</v>
      </c>
      <c r="AT52" s="13">
        <f t="shared" si="37"/>
        <v>0.10525297849295992</v>
      </c>
      <c r="AU52" s="11" t="s">
        <v>27</v>
      </c>
      <c r="AV52" s="13">
        <f>AV51/AV22</f>
        <v>0.1307257814917982</v>
      </c>
      <c r="AW52" s="13">
        <f>AW51/AW22</f>
        <v>0.12663927149126145</v>
      </c>
      <c r="AX52" s="13">
        <f>AX51/AX22</f>
        <v>0.11828788839568802</v>
      </c>
      <c r="AY52" s="13">
        <f>AY51/AY22</f>
        <v>0.1442632312122799</v>
      </c>
      <c r="AZ52" s="28"/>
      <c r="BA52" s="21">
        <f>SUM(BB52:BZ52)</f>
        <v>5</v>
      </c>
      <c r="BB52" s="74">
        <v>1</v>
      </c>
      <c r="BC52" s="45">
        <v>1</v>
      </c>
      <c r="BD52" s="45">
        <v>1</v>
      </c>
      <c r="BE52" s="45">
        <v>1</v>
      </c>
      <c r="BF52" s="45">
        <v>1</v>
      </c>
      <c r="BG52" s="20"/>
      <c r="BH52" s="20"/>
      <c r="BI52" s="20"/>
      <c r="BJ52" s="20"/>
      <c r="BK52" s="20"/>
      <c r="BL52" s="20"/>
      <c r="BM52" s="20"/>
      <c r="BN52" s="20"/>
      <c r="BO52" s="22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</row>
    <row r="53" spans="1:78" ht="15">
      <c r="A53" s="8">
        <v>29</v>
      </c>
      <c r="B53" s="11" t="s">
        <v>107</v>
      </c>
      <c r="C53" s="37">
        <v>1</v>
      </c>
      <c r="D53" s="37">
        <v>0</v>
      </c>
      <c r="E53" s="37">
        <v>6</v>
      </c>
      <c r="F53" s="37">
        <v>10</v>
      </c>
      <c r="G53" s="37">
        <v>11</v>
      </c>
      <c r="H53" s="37">
        <v>18</v>
      </c>
      <c r="I53" s="37">
        <v>18</v>
      </c>
      <c r="J53" s="37">
        <v>9</v>
      </c>
      <c r="K53" s="37">
        <v>26</v>
      </c>
      <c r="L53" s="37">
        <v>2</v>
      </c>
      <c r="M53" s="37">
        <v>22</v>
      </c>
      <c r="N53" s="37">
        <v>22</v>
      </c>
      <c r="O53" s="37">
        <v>21</v>
      </c>
      <c r="P53" s="37">
        <v>25</v>
      </c>
      <c r="Q53" s="37">
        <v>12</v>
      </c>
      <c r="R53" s="37">
        <v>5</v>
      </c>
      <c r="S53" s="37">
        <v>29</v>
      </c>
      <c r="T53" s="37">
        <v>20</v>
      </c>
      <c r="U53" s="37">
        <v>16</v>
      </c>
      <c r="V53" s="37">
        <v>10</v>
      </c>
      <c r="W53" s="37">
        <v>20</v>
      </c>
      <c r="X53" s="37">
        <v>17</v>
      </c>
      <c r="Y53" s="37">
        <v>7</v>
      </c>
      <c r="Z53" s="37">
        <v>30</v>
      </c>
      <c r="AA53" s="37">
        <v>26</v>
      </c>
      <c r="AB53" s="37">
        <v>18</v>
      </c>
      <c r="AC53" s="37">
        <v>19</v>
      </c>
      <c r="AD53" s="37">
        <v>19</v>
      </c>
      <c r="AE53" s="37">
        <v>20</v>
      </c>
      <c r="AF53" s="37">
        <v>26</v>
      </c>
      <c r="AG53" s="37">
        <v>7</v>
      </c>
      <c r="AH53" s="37">
        <v>8</v>
      </c>
      <c r="AI53" s="37">
        <v>33</v>
      </c>
      <c r="AJ53" s="37">
        <v>16</v>
      </c>
      <c r="AK53" s="37">
        <v>9</v>
      </c>
      <c r="AL53" s="37">
        <v>8</v>
      </c>
      <c r="AM53" s="37">
        <v>27</v>
      </c>
      <c r="AN53" s="37">
        <v>22</v>
      </c>
      <c r="AO53" s="37">
        <v>2</v>
      </c>
      <c r="AP53" s="37">
        <v>4</v>
      </c>
      <c r="AQ53" s="37">
        <v>10</v>
      </c>
      <c r="AR53" s="37">
        <v>14</v>
      </c>
      <c r="AS53" s="37">
        <v>8</v>
      </c>
      <c r="AT53" s="8">
        <f>SUM(C53:AS53)</f>
        <v>653</v>
      </c>
      <c r="AU53" s="11" t="s">
        <v>107</v>
      </c>
      <c r="AV53" s="11">
        <v>670</v>
      </c>
      <c r="AW53" s="37">
        <v>3861</v>
      </c>
      <c r="AX53" s="8">
        <f>AW53-AV53+AT53</f>
        <v>3844</v>
      </c>
      <c r="AY53" s="37">
        <v>52656</v>
      </c>
      <c r="AZ53" s="28"/>
      <c r="BA53" s="26"/>
      <c r="BB53" s="26"/>
      <c r="BC53" s="53">
        <f>$AY53/BC28</f>
        <v>26328</v>
      </c>
      <c r="BD53" s="30">
        <f aca="true" t="shared" si="38" ref="BD53:BZ53">$AY53/BD28</f>
        <v>17552</v>
      </c>
      <c r="BE53" s="30">
        <f t="shared" si="38"/>
        <v>13164</v>
      </c>
      <c r="BF53" s="30">
        <f t="shared" si="38"/>
        <v>10531.2</v>
      </c>
      <c r="BG53" s="30">
        <f t="shared" si="38"/>
        <v>8776</v>
      </c>
      <c r="BH53" s="30">
        <f t="shared" si="38"/>
        <v>7522.285714285715</v>
      </c>
      <c r="BI53" s="30">
        <f t="shared" si="38"/>
        <v>6582</v>
      </c>
      <c r="BJ53" s="30">
        <f t="shared" si="38"/>
        <v>5850.666666666667</v>
      </c>
      <c r="BK53" s="30">
        <f t="shared" si="38"/>
        <v>5265.6</v>
      </c>
      <c r="BL53" s="30">
        <f t="shared" si="38"/>
        <v>4786.909090909091</v>
      </c>
      <c r="BM53" s="30">
        <f t="shared" si="38"/>
        <v>4388</v>
      </c>
      <c r="BN53" s="30">
        <f t="shared" si="38"/>
        <v>4050.4615384615386</v>
      </c>
      <c r="BO53" s="30">
        <f t="shared" si="38"/>
        <v>3761.1428571428573</v>
      </c>
      <c r="BP53" s="30">
        <f t="shared" si="38"/>
        <v>3510.4</v>
      </c>
      <c r="BQ53" s="30">
        <f t="shared" si="38"/>
        <v>3291</v>
      </c>
      <c r="BR53" s="30">
        <f t="shared" si="38"/>
        <v>3097.4117647058824</v>
      </c>
      <c r="BS53" s="30">
        <f t="shared" si="38"/>
        <v>2925.3333333333335</v>
      </c>
      <c r="BT53" s="30">
        <f t="shared" si="38"/>
        <v>2771.3684210526317</v>
      </c>
      <c r="BU53" s="30">
        <f t="shared" si="38"/>
        <v>2632.8</v>
      </c>
      <c r="BV53" s="30">
        <f t="shared" si="38"/>
        <v>2507.4285714285716</v>
      </c>
      <c r="BW53" s="30">
        <f t="shared" si="38"/>
        <v>2393.4545454545455</v>
      </c>
      <c r="BX53" s="30">
        <f t="shared" si="38"/>
        <v>2289.391304347826</v>
      </c>
      <c r="BY53" s="30">
        <f t="shared" si="38"/>
        <v>2194</v>
      </c>
      <c r="BZ53" s="30">
        <f t="shared" si="38"/>
        <v>2106.24</v>
      </c>
    </row>
    <row r="54" spans="1:78" ht="15">
      <c r="A54" s="8"/>
      <c r="B54" s="11" t="s">
        <v>27</v>
      </c>
      <c r="C54" s="13">
        <f aca="true" t="shared" si="39" ref="C54:AT54">C53/C22</f>
        <v>0.007633587786259542</v>
      </c>
      <c r="D54" s="13">
        <f t="shared" si="39"/>
        <v>0</v>
      </c>
      <c r="E54" s="13">
        <f t="shared" si="39"/>
        <v>0.015748031496062992</v>
      </c>
      <c r="F54" s="13">
        <f t="shared" si="39"/>
        <v>0.026385224274406333</v>
      </c>
      <c r="G54" s="13">
        <f t="shared" si="39"/>
        <v>0.018867924528301886</v>
      </c>
      <c r="H54" s="13">
        <f t="shared" si="39"/>
        <v>0.027692307692307693</v>
      </c>
      <c r="I54" s="13">
        <f t="shared" si="39"/>
        <v>0.033962264150943396</v>
      </c>
      <c r="J54" s="13">
        <f t="shared" si="39"/>
        <v>0.028662420382165606</v>
      </c>
      <c r="K54" s="13">
        <f t="shared" si="39"/>
        <v>0.03303684879288437</v>
      </c>
      <c r="L54" s="13">
        <f t="shared" si="39"/>
        <v>0.02666666666666667</v>
      </c>
      <c r="M54" s="13">
        <f t="shared" si="39"/>
        <v>0.023133543638275498</v>
      </c>
      <c r="N54" s="13">
        <f t="shared" si="39"/>
        <v>0.03288490284005979</v>
      </c>
      <c r="O54" s="13">
        <f t="shared" si="39"/>
        <v>0.025609756097560974</v>
      </c>
      <c r="P54" s="13">
        <f t="shared" si="39"/>
        <v>0.02944640753828033</v>
      </c>
      <c r="Q54" s="13">
        <f t="shared" si="39"/>
        <v>0.021621621621621623</v>
      </c>
      <c r="R54" s="142">
        <f t="shared" si="39"/>
        <v>0.007575757575757576</v>
      </c>
      <c r="S54" s="13">
        <f t="shared" si="39"/>
        <v>0.03580246913580247</v>
      </c>
      <c r="T54" s="13">
        <f t="shared" si="39"/>
        <v>0.02224694104560623</v>
      </c>
      <c r="U54" s="13">
        <f t="shared" si="39"/>
        <v>0.04507042253521127</v>
      </c>
      <c r="V54" s="13">
        <f t="shared" si="39"/>
        <v>0.0117096018735363</v>
      </c>
      <c r="W54" s="13">
        <f t="shared" si="39"/>
        <v>0.03067484662576687</v>
      </c>
      <c r="X54" s="13">
        <f t="shared" si="39"/>
        <v>0.0256797583081571</v>
      </c>
      <c r="Y54" s="13">
        <f t="shared" si="39"/>
        <v>0.014056224899598393</v>
      </c>
      <c r="Z54" s="13">
        <f t="shared" si="39"/>
        <v>0.02577319587628866</v>
      </c>
      <c r="AA54" s="13">
        <f t="shared" si="39"/>
        <v>0.038461538461538464</v>
      </c>
      <c r="AB54" s="13">
        <f t="shared" si="39"/>
        <v>0.03169014084507042</v>
      </c>
      <c r="AC54" s="13">
        <f t="shared" si="39"/>
        <v>0.02334152334152334</v>
      </c>
      <c r="AD54" s="13">
        <f t="shared" si="39"/>
        <v>0.022485207100591716</v>
      </c>
      <c r="AE54" s="13">
        <f t="shared" si="39"/>
        <v>0.024154589371980676</v>
      </c>
      <c r="AF54" s="13">
        <f t="shared" si="39"/>
        <v>0.040372670807453416</v>
      </c>
      <c r="AG54" s="13">
        <f t="shared" si="39"/>
        <v>0.011308562197092083</v>
      </c>
      <c r="AH54" s="13">
        <f t="shared" si="39"/>
        <v>0.025396825396825397</v>
      </c>
      <c r="AI54" s="13">
        <f t="shared" si="39"/>
        <v>0.03391572456320658</v>
      </c>
      <c r="AJ54" s="13">
        <f t="shared" si="39"/>
        <v>0.01853997682502897</v>
      </c>
      <c r="AK54" s="13">
        <f t="shared" si="39"/>
        <v>0.04945054945054945</v>
      </c>
      <c r="AL54" s="142">
        <f t="shared" si="39"/>
        <v>0.009569377990430622</v>
      </c>
      <c r="AM54" s="13">
        <f t="shared" si="39"/>
        <v>0.022203947368421052</v>
      </c>
      <c r="AN54" s="13">
        <f t="shared" si="39"/>
        <v>0.045081967213114756</v>
      </c>
      <c r="AO54" s="13">
        <f t="shared" si="39"/>
        <v>0.007380073800738007</v>
      </c>
      <c r="AP54" s="13">
        <f t="shared" si="39"/>
        <v>0.014492753623188406</v>
      </c>
      <c r="AQ54" s="13">
        <f t="shared" si="39"/>
        <v>0.032679738562091505</v>
      </c>
      <c r="AR54" s="13">
        <f t="shared" si="39"/>
        <v>0.021244309559939303</v>
      </c>
      <c r="AS54" s="13">
        <f t="shared" si="39"/>
        <v>0.034482758620689655</v>
      </c>
      <c r="AT54" s="13">
        <f t="shared" si="39"/>
        <v>0.02525916756924029</v>
      </c>
      <c r="AU54" s="11" t="s">
        <v>27</v>
      </c>
      <c r="AV54" s="13">
        <f>AV53/AV22</f>
        <v>0.025920767564221604</v>
      </c>
      <c r="AW54" s="13">
        <f>AW53/AW22</f>
        <v>0.04896887603683129</v>
      </c>
      <c r="AX54" s="13">
        <f>AX53/AX22</f>
        <v>0.04875079264426126</v>
      </c>
      <c r="AY54" s="13">
        <f>AY53/AY22</f>
        <v>0.024932550103270078</v>
      </c>
      <c r="AZ54" s="28"/>
      <c r="BA54" s="26"/>
      <c r="BB54" s="26"/>
      <c r="BC54" s="54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2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</row>
    <row r="55" spans="1:78" ht="15">
      <c r="A55" s="8">
        <v>30</v>
      </c>
      <c r="B55" s="11" t="s">
        <v>110</v>
      </c>
      <c r="C55" s="37">
        <v>3</v>
      </c>
      <c r="D55" s="37">
        <v>0</v>
      </c>
      <c r="E55" s="37">
        <v>7</v>
      </c>
      <c r="F55" s="37">
        <v>10</v>
      </c>
      <c r="G55" s="37">
        <v>7</v>
      </c>
      <c r="H55" s="37">
        <v>16</v>
      </c>
      <c r="I55" s="37">
        <v>4</v>
      </c>
      <c r="J55" s="37">
        <v>1</v>
      </c>
      <c r="K55" s="37">
        <v>11</v>
      </c>
      <c r="L55" s="37">
        <v>0</v>
      </c>
      <c r="M55" s="37">
        <v>15</v>
      </c>
      <c r="N55" s="37">
        <v>13</v>
      </c>
      <c r="O55" s="37">
        <v>13</v>
      </c>
      <c r="P55" s="37">
        <v>14</v>
      </c>
      <c r="Q55" s="37">
        <v>4</v>
      </c>
      <c r="R55" s="37">
        <v>2</v>
      </c>
      <c r="S55" s="37">
        <v>7</v>
      </c>
      <c r="T55" s="37">
        <v>13</v>
      </c>
      <c r="U55" s="37">
        <v>6</v>
      </c>
      <c r="V55" s="37">
        <v>13</v>
      </c>
      <c r="W55" s="37">
        <v>9</v>
      </c>
      <c r="X55" s="37">
        <v>15</v>
      </c>
      <c r="Y55" s="37">
        <v>4</v>
      </c>
      <c r="Z55" s="37">
        <v>30</v>
      </c>
      <c r="AA55" s="37">
        <v>17</v>
      </c>
      <c r="AB55" s="37">
        <v>11</v>
      </c>
      <c r="AC55" s="37">
        <v>9</v>
      </c>
      <c r="AD55" s="37">
        <v>9</v>
      </c>
      <c r="AE55" s="37">
        <v>8</v>
      </c>
      <c r="AF55" s="37">
        <v>13</v>
      </c>
      <c r="AG55" s="37">
        <v>3</v>
      </c>
      <c r="AH55" s="37">
        <v>2</v>
      </c>
      <c r="AI55" s="37">
        <v>6</v>
      </c>
      <c r="AJ55" s="37">
        <v>19</v>
      </c>
      <c r="AK55" s="37">
        <v>6</v>
      </c>
      <c r="AL55" s="37">
        <v>6</v>
      </c>
      <c r="AM55" s="37">
        <v>18</v>
      </c>
      <c r="AN55" s="37">
        <v>5</v>
      </c>
      <c r="AO55" s="37">
        <v>8</v>
      </c>
      <c r="AP55" s="37">
        <v>3</v>
      </c>
      <c r="AQ55" s="37">
        <v>1</v>
      </c>
      <c r="AR55" s="37">
        <v>12</v>
      </c>
      <c r="AS55" s="37">
        <v>4</v>
      </c>
      <c r="AT55" s="8">
        <f>SUM(C55:AS55)</f>
        <v>377</v>
      </c>
      <c r="AU55" s="11" t="s">
        <v>110</v>
      </c>
      <c r="AV55" s="11">
        <v>423</v>
      </c>
      <c r="AW55" s="37">
        <v>1492</v>
      </c>
      <c r="AX55" s="8">
        <f>AW55-AV55+AT55</f>
        <v>1446</v>
      </c>
      <c r="AY55" s="37">
        <v>30124</v>
      </c>
      <c r="AZ55" s="28"/>
      <c r="BA55" s="26"/>
      <c r="BB55" s="26"/>
      <c r="BC55" s="53">
        <f>$AY55/BC28</f>
        <v>15062</v>
      </c>
      <c r="BD55" s="30">
        <f aca="true" t="shared" si="40" ref="BD55:BZ55">$AY55/BD28</f>
        <v>10041.333333333334</v>
      </c>
      <c r="BE55" s="30">
        <f t="shared" si="40"/>
        <v>7531</v>
      </c>
      <c r="BF55" s="30">
        <f t="shared" si="40"/>
        <v>6024.8</v>
      </c>
      <c r="BG55" s="30">
        <f t="shared" si="40"/>
        <v>5020.666666666667</v>
      </c>
      <c r="BH55" s="30">
        <f t="shared" si="40"/>
        <v>4303.428571428572</v>
      </c>
      <c r="BI55" s="30">
        <f t="shared" si="40"/>
        <v>3765.5</v>
      </c>
      <c r="BJ55" s="30">
        <f t="shared" si="40"/>
        <v>3347.1111111111113</v>
      </c>
      <c r="BK55" s="30">
        <f t="shared" si="40"/>
        <v>3012.4</v>
      </c>
      <c r="BL55" s="30">
        <f t="shared" si="40"/>
        <v>2738.5454545454545</v>
      </c>
      <c r="BM55" s="30">
        <f t="shared" si="40"/>
        <v>2510.3333333333335</v>
      </c>
      <c r="BN55" s="30">
        <f t="shared" si="40"/>
        <v>2317.230769230769</v>
      </c>
      <c r="BO55" s="30">
        <f t="shared" si="40"/>
        <v>2151.714285714286</v>
      </c>
      <c r="BP55" s="30">
        <f t="shared" si="40"/>
        <v>2008.2666666666667</v>
      </c>
      <c r="BQ55" s="30">
        <f t="shared" si="40"/>
        <v>1882.75</v>
      </c>
      <c r="BR55" s="30">
        <f t="shared" si="40"/>
        <v>1772</v>
      </c>
      <c r="BS55" s="30">
        <f t="shared" si="40"/>
        <v>1673.5555555555557</v>
      </c>
      <c r="BT55" s="30">
        <f t="shared" si="40"/>
        <v>1585.4736842105262</v>
      </c>
      <c r="BU55" s="30">
        <f t="shared" si="40"/>
        <v>1506.2</v>
      </c>
      <c r="BV55" s="30">
        <f t="shared" si="40"/>
        <v>1434.4761904761904</v>
      </c>
      <c r="BW55" s="30">
        <f t="shared" si="40"/>
        <v>1369.2727272727273</v>
      </c>
      <c r="BX55" s="30">
        <f t="shared" si="40"/>
        <v>1309.7391304347825</v>
      </c>
      <c r="BY55" s="30">
        <f t="shared" si="40"/>
        <v>1255.1666666666667</v>
      </c>
      <c r="BZ55" s="30">
        <f t="shared" si="40"/>
        <v>1204.96</v>
      </c>
    </row>
    <row r="56" spans="1:78" ht="15">
      <c r="A56" s="8"/>
      <c r="B56" s="11" t="s">
        <v>27</v>
      </c>
      <c r="C56" s="13">
        <f aca="true" t="shared" si="41" ref="C56:I56">C55/C22</f>
        <v>0.022900763358778626</v>
      </c>
      <c r="D56" s="13">
        <f t="shared" si="41"/>
        <v>0</v>
      </c>
      <c r="E56" s="13">
        <f t="shared" si="41"/>
        <v>0.01837270341207349</v>
      </c>
      <c r="F56" s="13">
        <f t="shared" si="41"/>
        <v>0.026385224274406333</v>
      </c>
      <c r="G56" s="13">
        <f t="shared" si="41"/>
        <v>0.012006861063464836</v>
      </c>
      <c r="H56" s="13">
        <f t="shared" si="41"/>
        <v>0.024615384615384615</v>
      </c>
      <c r="I56" s="13">
        <f t="shared" si="41"/>
        <v>0.007547169811320755</v>
      </c>
      <c r="J56" s="13">
        <f>J55/J22</f>
        <v>0.0031847133757961785</v>
      </c>
      <c r="K56" s="13">
        <f aca="true" t="shared" si="42" ref="K56:AS56">K55/K22</f>
        <v>0.01397712833545108</v>
      </c>
      <c r="L56" s="13">
        <f t="shared" si="42"/>
        <v>0</v>
      </c>
      <c r="M56" s="13">
        <f t="shared" si="42"/>
        <v>0.015772870662460567</v>
      </c>
      <c r="N56" s="13">
        <f t="shared" si="42"/>
        <v>0.01943198804185351</v>
      </c>
      <c r="O56" s="13">
        <f t="shared" si="42"/>
        <v>0.015853658536585366</v>
      </c>
      <c r="P56" s="13">
        <f t="shared" si="42"/>
        <v>0.016489988221436984</v>
      </c>
      <c r="Q56" s="13">
        <f t="shared" si="42"/>
        <v>0.007207207207207207</v>
      </c>
      <c r="R56" s="13">
        <f t="shared" si="42"/>
        <v>0.0030303030303030303</v>
      </c>
      <c r="S56" s="13">
        <f t="shared" si="42"/>
        <v>0.008641975308641974</v>
      </c>
      <c r="T56" s="13">
        <f t="shared" si="42"/>
        <v>0.014460511679644048</v>
      </c>
      <c r="U56" s="13">
        <f t="shared" si="42"/>
        <v>0.016901408450704224</v>
      </c>
      <c r="V56" s="13">
        <f t="shared" si="42"/>
        <v>0.01522248243559719</v>
      </c>
      <c r="W56" s="13">
        <f t="shared" si="42"/>
        <v>0.013803680981595092</v>
      </c>
      <c r="X56" s="13">
        <f t="shared" si="42"/>
        <v>0.022658610271903322</v>
      </c>
      <c r="Y56" s="13">
        <f t="shared" si="42"/>
        <v>0.008032128514056224</v>
      </c>
      <c r="Z56" s="13">
        <f t="shared" si="42"/>
        <v>0.02577319587628866</v>
      </c>
      <c r="AA56" s="13">
        <f t="shared" si="42"/>
        <v>0.02514792899408284</v>
      </c>
      <c r="AB56" s="13">
        <f t="shared" si="42"/>
        <v>0.01936619718309859</v>
      </c>
      <c r="AC56" s="13">
        <f t="shared" si="42"/>
        <v>0.011056511056511056</v>
      </c>
      <c r="AD56" s="13">
        <f t="shared" si="42"/>
        <v>0.010650887573964497</v>
      </c>
      <c r="AE56" s="13">
        <f t="shared" si="42"/>
        <v>0.00966183574879227</v>
      </c>
      <c r="AF56" s="13">
        <f t="shared" si="42"/>
        <v>0.020186335403726708</v>
      </c>
      <c r="AG56" s="13">
        <f t="shared" si="42"/>
        <v>0.004846526655896607</v>
      </c>
      <c r="AH56" s="13">
        <f t="shared" si="42"/>
        <v>0.006349206349206349</v>
      </c>
      <c r="AI56" s="13">
        <f t="shared" si="42"/>
        <v>0.006166495375128468</v>
      </c>
      <c r="AJ56" s="13">
        <f t="shared" si="42"/>
        <v>0.0220162224797219</v>
      </c>
      <c r="AK56" s="13">
        <f t="shared" si="42"/>
        <v>0.03296703296703297</v>
      </c>
      <c r="AL56" s="13">
        <f t="shared" si="42"/>
        <v>0.007177033492822967</v>
      </c>
      <c r="AM56" s="13">
        <f t="shared" si="42"/>
        <v>0.014802631578947368</v>
      </c>
      <c r="AN56" s="13">
        <f t="shared" si="42"/>
        <v>0.010245901639344262</v>
      </c>
      <c r="AO56" s="13">
        <f t="shared" si="42"/>
        <v>0.02952029520295203</v>
      </c>
      <c r="AP56" s="13">
        <f t="shared" si="42"/>
        <v>0.010869565217391304</v>
      </c>
      <c r="AQ56" s="13">
        <f t="shared" si="42"/>
        <v>0.0032679738562091504</v>
      </c>
      <c r="AR56" s="13">
        <f t="shared" si="42"/>
        <v>0.018209408194233688</v>
      </c>
      <c r="AS56" s="13">
        <f t="shared" si="42"/>
        <v>0.017241379310344827</v>
      </c>
      <c r="AT56" s="13">
        <f>AT55/AT22</f>
        <v>0.014583010985610398</v>
      </c>
      <c r="AU56" s="11" t="s">
        <v>27</v>
      </c>
      <c r="AV56" s="13">
        <f>AV55/AV22</f>
        <v>0.016364902506963788</v>
      </c>
      <c r="AW56" s="13">
        <f>AW55/AW22</f>
        <v>0.018922963752124395</v>
      </c>
      <c r="AX56" s="13">
        <f>AX55/AX22</f>
        <v>0.018338617628408372</v>
      </c>
      <c r="AY56" s="13">
        <f>AY55/AY22</f>
        <v>0.014263676301103536</v>
      </c>
      <c r="AZ56" s="114"/>
      <c r="BA56" s="116"/>
      <c r="BB56" s="11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7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</row>
    <row r="57" spans="1:56" ht="15">
      <c r="A57" s="8" t="s">
        <v>2</v>
      </c>
      <c r="B57" s="11" t="s">
        <v>40</v>
      </c>
      <c r="C57" s="13">
        <f aca="true" t="shared" si="43" ref="C57:AV57">C20/C22</f>
        <v>0.022900763358778626</v>
      </c>
      <c r="D57" s="13">
        <f>D20/D22</f>
        <v>0</v>
      </c>
      <c r="E57" s="13">
        <f t="shared" si="43"/>
        <v>0.013123359580052493</v>
      </c>
      <c r="F57" s="13">
        <f t="shared" si="43"/>
        <v>0.052770448548812667</v>
      </c>
      <c r="G57" s="13">
        <f t="shared" si="43"/>
        <v>0.036020583190394515</v>
      </c>
      <c r="H57" s="13">
        <f t="shared" si="43"/>
        <v>0.02923076923076923</v>
      </c>
      <c r="I57" s="13">
        <f t="shared" si="43"/>
        <v>0.033962264150943396</v>
      </c>
      <c r="J57" s="13">
        <f t="shared" si="43"/>
        <v>0.025477707006369428</v>
      </c>
      <c r="K57" s="13">
        <f t="shared" si="43"/>
        <v>0.020330368487928845</v>
      </c>
      <c r="L57" s="13">
        <f t="shared" si="43"/>
        <v>0.05333333333333334</v>
      </c>
      <c r="M57" s="13">
        <f t="shared" si="43"/>
        <v>0</v>
      </c>
      <c r="N57" s="13">
        <f t="shared" si="43"/>
        <v>0.017937219730941704</v>
      </c>
      <c r="O57" s="13">
        <f t="shared" si="43"/>
        <v>0</v>
      </c>
      <c r="P57" s="13">
        <f t="shared" si="43"/>
        <v>0.023557126030624265</v>
      </c>
      <c r="Q57" s="13">
        <f t="shared" si="43"/>
        <v>0.03783783783783784</v>
      </c>
      <c r="R57" s="13">
        <f t="shared" si="43"/>
        <v>0.012121212121212121</v>
      </c>
      <c r="S57" s="13">
        <f t="shared" si="43"/>
        <v>0.016049382716049384</v>
      </c>
      <c r="T57" s="13">
        <f t="shared" si="43"/>
        <v>0.020022246941045607</v>
      </c>
      <c r="U57" s="13">
        <f t="shared" si="43"/>
        <v>0.014084507042253521</v>
      </c>
      <c r="V57" s="13">
        <f t="shared" si="43"/>
        <v>0.01639344262295082</v>
      </c>
      <c r="W57" s="13">
        <f t="shared" si="43"/>
        <v>0.05521472392638037</v>
      </c>
      <c r="X57" s="13">
        <f t="shared" si="43"/>
        <v>0.01661631419939577</v>
      </c>
      <c r="Y57" s="13">
        <f t="shared" si="43"/>
        <v>0.004016064257028112</v>
      </c>
      <c r="Z57" s="13">
        <f t="shared" si="43"/>
        <v>0.012027491408934709</v>
      </c>
      <c r="AA57" s="13">
        <f t="shared" si="43"/>
        <v>0.008875739644970414</v>
      </c>
      <c r="AB57" s="13">
        <f t="shared" si="43"/>
        <v>0.02640845070422535</v>
      </c>
      <c r="AC57" s="13">
        <f t="shared" si="43"/>
        <v>0.01597051597051597</v>
      </c>
      <c r="AD57" s="13">
        <f t="shared" si="43"/>
        <v>0.023668639053254437</v>
      </c>
      <c r="AE57" s="13">
        <f t="shared" si="43"/>
        <v>0.012077294685990338</v>
      </c>
      <c r="AF57" s="13">
        <f t="shared" si="43"/>
        <v>0.021739130434782608</v>
      </c>
      <c r="AG57" s="13">
        <f t="shared" si="43"/>
        <v>0.009693053311793215</v>
      </c>
      <c r="AH57" s="13">
        <f t="shared" si="43"/>
        <v>0.03492063492063492</v>
      </c>
      <c r="AI57" s="13">
        <f t="shared" si="43"/>
        <v>0.014388489208633094</v>
      </c>
      <c r="AJ57" s="13">
        <f t="shared" si="43"/>
        <v>0.011587485515643106</v>
      </c>
      <c r="AK57" s="13">
        <f t="shared" si="43"/>
        <v>0.016483516483516484</v>
      </c>
      <c r="AL57" s="13">
        <f t="shared" si="43"/>
        <v>0.017942583732057416</v>
      </c>
      <c r="AM57" s="13">
        <f t="shared" si="43"/>
        <v>0.011513157894736841</v>
      </c>
      <c r="AN57" s="13">
        <f t="shared" si="43"/>
        <v>0</v>
      </c>
      <c r="AO57" s="13">
        <f t="shared" si="43"/>
        <v>0.025830258302583026</v>
      </c>
      <c r="AP57" s="13">
        <f t="shared" si="43"/>
        <v>0.05434782608695652</v>
      </c>
      <c r="AQ57" s="13">
        <f t="shared" si="43"/>
        <v>0.026143790849673203</v>
      </c>
      <c r="AR57" s="13">
        <f t="shared" si="43"/>
        <v>0.01669195751138088</v>
      </c>
      <c r="AS57" s="13">
        <f t="shared" si="43"/>
        <v>0.021551724137931036</v>
      </c>
      <c r="AT57" s="13">
        <f t="shared" si="43"/>
        <v>0.018760637474856876</v>
      </c>
      <c r="AU57" s="11" t="s">
        <v>40</v>
      </c>
      <c r="AV57" s="13">
        <f t="shared" si="43"/>
        <v>0.01911173011451563</v>
      </c>
      <c r="AW57" s="13">
        <f>AW20/AW22</f>
        <v>0.02190345737259975</v>
      </c>
      <c r="AX57" s="13">
        <f>AX20/AX22</f>
        <v>0.021788205453392516</v>
      </c>
      <c r="AY57" s="13">
        <f>AY20/AY22</f>
        <v>0.03236221896665527</v>
      </c>
      <c r="AZ57" s="21">
        <f>BA57+BA58</f>
        <v>50</v>
      </c>
      <c r="BA57" s="117">
        <f>BA31+BA33+BA35+BA37+BA39+BA41+BA43+BA45+BA47+BA49+BA51+BA53+BA55</f>
        <v>25</v>
      </c>
      <c r="BB57" s="115" t="s">
        <v>159</v>
      </c>
      <c r="BC57" s="42"/>
      <c r="BD57" s="46"/>
    </row>
    <row r="58" spans="1:56" ht="15">
      <c r="A58" s="8" t="s">
        <v>2</v>
      </c>
      <c r="B58" s="11" t="s">
        <v>28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28</v>
      </c>
      <c r="AV58" s="11"/>
      <c r="AW58" s="8"/>
      <c r="AX58" s="13"/>
      <c r="AY58" s="8"/>
      <c r="AZ58" s="42"/>
      <c r="BA58" s="21">
        <f>BA32+BA34+BA36+BA38+BA40+BA42+BA44+BA46+BA48+BA50+BA52+BA54+BA56</f>
        <v>25</v>
      </c>
      <c r="BB58" s="79" t="s">
        <v>158</v>
      </c>
      <c r="BC58" s="42"/>
      <c r="BD58" s="46"/>
    </row>
    <row r="59" spans="1:56" ht="15">
      <c r="A59" s="8" t="s">
        <v>2</v>
      </c>
      <c r="B59" s="11" t="s">
        <v>29</v>
      </c>
      <c r="C59" s="16">
        <v>0.2222222222222222</v>
      </c>
      <c r="D59" s="16">
        <v>0.8923611111111112</v>
      </c>
      <c r="E59" s="16"/>
      <c r="F59" s="16"/>
      <c r="G59" s="16"/>
      <c r="H59" s="16"/>
      <c r="I59" s="16"/>
      <c r="J59" s="16">
        <v>0.1388888888888889</v>
      </c>
      <c r="K59" s="16"/>
      <c r="L59" s="16">
        <v>0.9597222222222223</v>
      </c>
      <c r="M59" s="16"/>
      <c r="N59" s="16"/>
      <c r="O59" s="16"/>
      <c r="P59" s="16">
        <v>0.10416666666666667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>
        <v>0.10416666666666667</v>
      </c>
      <c r="AC59" s="16"/>
      <c r="AD59" s="16"/>
      <c r="AE59" s="16"/>
      <c r="AF59" s="16"/>
      <c r="AG59" s="16"/>
      <c r="AH59" s="16">
        <v>0.11458333333333333</v>
      </c>
      <c r="AI59" s="16">
        <v>0.1111111111111111</v>
      </c>
      <c r="AJ59" s="16"/>
      <c r="AK59" s="16"/>
      <c r="AL59" s="16"/>
      <c r="AM59" s="16"/>
      <c r="AN59" s="16"/>
      <c r="AO59" s="16"/>
      <c r="AP59" s="8"/>
      <c r="AQ59" s="8"/>
      <c r="AR59" s="8"/>
      <c r="AS59" s="8"/>
      <c r="AT59" s="8"/>
      <c r="AU59" s="11" t="s">
        <v>29</v>
      </c>
      <c r="AV59" s="11"/>
      <c r="AW59" s="8"/>
      <c r="AX59" s="11"/>
      <c r="AY59" s="8"/>
      <c r="AZ59" s="42"/>
      <c r="BA59" s="42"/>
      <c r="BB59" s="91"/>
      <c r="BC59" s="42"/>
      <c r="BD59" s="46"/>
    </row>
    <row r="60" spans="1:56" ht="15">
      <c r="A60" s="8" t="s">
        <v>2</v>
      </c>
      <c r="B60" s="11" t="s">
        <v>30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8"/>
      <c r="AU60" s="11" t="s">
        <v>30</v>
      </c>
      <c r="AV60" s="11"/>
      <c r="AW60" s="8"/>
      <c r="AX60" s="8"/>
      <c r="AY60" s="8"/>
      <c r="AZ60" s="42"/>
      <c r="BA60" s="42"/>
      <c r="BB60" s="42"/>
      <c r="BC60" s="42"/>
      <c r="BD60" s="46"/>
    </row>
    <row r="61" spans="1:56" ht="15">
      <c r="A61" s="8" t="s">
        <v>32</v>
      </c>
      <c r="B61" s="11" t="s">
        <v>2</v>
      </c>
      <c r="C61" s="119">
        <v>337</v>
      </c>
      <c r="D61" s="119">
        <v>338</v>
      </c>
      <c r="E61" s="9">
        <v>339</v>
      </c>
      <c r="F61" s="9">
        <v>340</v>
      </c>
      <c r="G61" s="9">
        <v>341</v>
      </c>
      <c r="H61" s="9">
        <v>342</v>
      </c>
      <c r="I61" s="9">
        <v>343</v>
      </c>
      <c r="J61" s="9">
        <v>344</v>
      </c>
      <c r="K61" s="9">
        <v>345</v>
      </c>
      <c r="L61" s="9">
        <v>346</v>
      </c>
      <c r="M61" s="9">
        <v>347</v>
      </c>
      <c r="N61" s="9">
        <v>348</v>
      </c>
      <c r="O61" s="9">
        <v>349</v>
      </c>
      <c r="P61" s="9">
        <v>350</v>
      </c>
      <c r="Q61" s="9">
        <v>351</v>
      </c>
      <c r="R61" s="9">
        <v>352</v>
      </c>
      <c r="S61" s="9">
        <v>353</v>
      </c>
      <c r="T61" s="9">
        <v>354</v>
      </c>
      <c r="U61" s="9">
        <v>355</v>
      </c>
      <c r="V61" s="9">
        <v>356</v>
      </c>
      <c r="W61" s="9">
        <v>357</v>
      </c>
      <c r="X61" s="9">
        <v>358</v>
      </c>
      <c r="Y61" s="9">
        <v>359</v>
      </c>
      <c r="Z61" s="9">
        <v>360</v>
      </c>
      <c r="AA61" s="9">
        <v>361</v>
      </c>
      <c r="AB61" s="9">
        <v>362</v>
      </c>
      <c r="AC61" s="19">
        <v>363</v>
      </c>
      <c r="AD61" s="9">
        <v>364</v>
      </c>
      <c r="AE61" s="9">
        <v>365</v>
      </c>
      <c r="AF61" s="9">
        <v>366</v>
      </c>
      <c r="AG61" s="9">
        <v>367</v>
      </c>
      <c r="AH61" s="9">
        <v>368</v>
      </c>
      <c r="AI61" s="9">
        <v>369</v>
      </c>
      <c r="AJ61" s="9">
        <v>370</v>
      </c>
      <c r="AK61" s="9">
        <v>371</v>
      </c>
      <c r="AL61" s="9">
        <v>372</v>
      </c>
      <c r="AM61" s="9">
        <v>373</v>
      </c>
      <c r="AN61" s="9">
        <v>374</v>
      </c>
      <c r="AO61" s="9">
        <v>375</v>
      </c>
      <c r="AP61" s="9">
        <v>376</v>
      </c>
      <c r="AQ61" s="9">
        <v>377</v>
      </c>
      <c r="AR61" s="9">
        <v>378</v>
      </c>
      <c r="AS61" s="9">
        <v>651</v>
      </c>
      <c r="AT61" s="44" t="s">
        <v>1</v>
      </c>
      <c r="AU61" s="11" t="s">
        <v>2</v>
      </c>
      <c r="AV61" s="112" t="s">
        <v>192</v>
      </c>
      <c r="AW61" s="19" t="s">
        <v>67</v>
      </c>
      <c r="AX61" s="123" t="s">
        <v>67</v>
      </c>
      <c r="AY61" s="124" t="s">
        <v>82</v>
      </c>
      <c r="AZ61" s="42"/>
      <c r="BA61" s="42"/>
      <c r="BB61" s="42"/>
      <c r="BC61" s="42"/>
      <c r="BD61" s="42"/>
    </row>
    <row r="62" spans="1:56" ht="15">
      <c r="A62" s="8" t="s">
        <v>117</v>
      </c>
      <c r="B62" s="11" t="s">
        <v>136</v>
      </c>
      <c r="C62" s="39">
        <f>C4-C7-C8</f>
        <v>212</v>
      </c>
      <c r="D62" s="39">
        <f aca="true" t="shared" si="44" ref="D62:AY62">D4-D7-D8</f>
        <v>10</v>
      </c>
      <c r="E62" s="39">
        <f t="shared" si="44"/>
        <v>503</v>
      </c>
      <c r="F62" s="39">
        <f t="shared" si="44"/>
        <v>733</v>
      </c>
      <c r="G62" s="39">
        <f t="shared" si="44"/>
        <v>896</v>
      </c>
      <c r="H62" s="39">
        <f t="shared" si="44"/>
        <v>1070</v>
      </c>
      <c r="I62" s="39">
        <f t="shared" si="44"/>
        <v>1207</v>
      </c>
      <c r="J62" s="39">
        <f t="shared" si="44"/>
        <v>623</v>
      </c>
      <c r="K62" s="39">
        <f t="shared" si="44"/>
        <v>1197</v>
      </c>
      <c r="L62" s="39">
        <f t="shared" si="44"/>
        <v>66</v>
      </c>
      <c r="M62" s="39">
        <f t="shared" si="44"/>
        <v>996</v>
      </c>
      <c r="N62" s="39">
        <f t="shared" si="44"/>
        <v>999</v>
      </c>
      <c r="O62" s="39">
        <f t="shared" si="44"/>
        <v>1378</v>
      </c>
      <c r="P62" s="39">
        <f t="shared" si="44"/>
        <v>1280</v>
      </c>
      <c r="Q62" s="39">
        <f t="shared" si="44"/>
        <v>927</v>
      </c>
      <c r="R62" s="39">
        <f t="shared" si="44"/>
        <v>738</v>
      </c>
      <c r="S62" s="39">
        <f t="shared" si="44"/>
        <v>1194</v>
      </c>
      <c r="T62" s="39">
        <f t="shared" si="44"/>
        <v>1563</v>
      </c>
      <c r="U62" s="39">
        <f t="shared" si="44"/>
        <v>452</v>
      </c>
      <c r="V62" s="39">
        <f t="shared" si="44"/>
        <v>1635</v>
      </c>
      <c r="W62" s="39">
        <f t="shared" si="44"/>
        <v>1746</v>
      </c>
      <c r="X62" s="39">
        <f t="shared" si="44"/>
        <v>1452</v>
      </c>
      <c r="Y62" s="39">
        <f t="shared" si="44"/>
        <v>1058</v>
      </c>
      <c r="Z62" s="39">
        <f t="shared" si="44"/>
        <v>1517</v>
      </c>
      <c r="AA62" s="39">
        <f t="shared" si="44"/>
        <v>1106</v>
      </c>
      <c r="AB62" s="39">
        <f t="shared" si="44"/>
        <v>760</v>
      </c>
      <c r="AC62" s="39">
        <f t="shared" si="44"/>
        <v>1450</v>
      </c>
      <c r="AD62" s="39">
        <f t="shared" si="44"/>
        <v>1165</v>
      </c>
      <c r="AE62" s="39">
        <f t="shared" si="44"/>
        <v>1345</v>
      </c>
      <c r="AF62" s="39">
        <f t="shared" si="44"/>
        <v>1437</v>
      </c>
      <c r="AG62" s="39">
        <f t="shared" si="44"/>
        <v>1235</v>
      </c>
      <c r="AH62" s="39">
        <f t="shared" si="44"/>
        <v>751</v>
      </c>
      <c r="AI62" s="39">
        <f t="shared" si="44"/>
        <v>1558</v>
      </c>
      <c r="AJ62" s="39">
        <f t="shared" si="44"/>
        <v>1383</v>
      </c>
      <c r="AK62" s="39">
        <f t="shared" si="44"/>
        <v>386</v>
      </c>
      <c r="AL62" s="39">
        <f t="shared" si="44"/>
        <v>1316</v>
      </c>
      <c r="AM62" s="39">
        <f t="shared" si="44"/>
        <v>1543</v>
      </c>
      <c r="AN62" s="39">
        <f t="shared" si="44"/>
        <v>730</v>
      </c>
      <c r="AO62" s="39">
        <f t="shared" si="44"/>
        <v>574</v>
      </c>
      <c r="AP62" s="39">
        <f t="shared" si="44"/>
        <v>486</v>
      </c>
      <c r="AQ62" s="39">
        <f t="shared" si="44"/>
        <v>597</v>
      </c>
      <c r="AR62" s="39">
        <f t="shared" si="44"/>
        <v>1053</v>
      </c>
      <c r="AS62" s="39">
        <f t="shared" si="44"/>
        <v>382</v>
      </c>
      <c r="AT62" s="80">
        <f t="shared" si="44"/>
        <v>42709</v>
      </c>
      <c r="AU62" s="57"/>
      <c r="AV62" s="57"/>
      <c r="AW62" s="80">
        <f t="shared" si="44"/>
        <v>168044</v>
      </c>
      <c r="AX62" s="80">
        <f t="shared" si="44"/>
        <v>150404</v>
      </c>
      <c r="AY62" s="80">
        <f t="shared" si="44"/>
        <v>3503537</v>
      </c>
      <c r="AZ62" s="42"/>
      <c r="BA62" s="42"/>
      <c r="BB62" s="42"/>
      <c r="BC62" s="42"/>
      <c r="BD62" s="42"/>
    </row>
    <row r="63" spans="1:56" ht="15">
      <c r="A63" s="8"/>
      <c r="B63" s="40" t="s">
        <v>132</v>
      </c>
      <c r="C63" s="39">
        <f>C6-C7-C8-C12</f>
        <v>0</v>
      </c>
      <c r="D63" s="39">
        <f aca="true" t="shared" si="45" ref="D63:AS63">D6-D7-D8-D12</f>
        <v>0</v>
      </c>
      <c r="E63" s="39">
        <f t="shared" si="45"/>
        <v>0</v>
      </c>
      <c r="F63" s="39">
        <f t="shared" si="45"/>
        <v>0</v>
      </c>
      <c r="G63" s="39">
        <f t="shared" si="45"/>
        <v>0</v>
      </c>
      <c r="H63" s="39">
        <f t="shared" si="45"/>
        <v>0</v>
      </c>
      <c r="I63" s="39">
        <f t="shared" si="45"/>
        <v>0</v>
      </c>
      <c r="J63" s="39">
        <f t="shared" si="45"/>
        <v>0</v>
      </c>
      <c r="K63" s="39">
        <f t="shared" si="45"/>
        <v>0</v>
      </c>
      <c r="L63" s="39">
        <f t="shared" si="45"/>
        <v>0</v>
      </c>
      <c r="M63" s="39">
        <f t="shared" si="45"/>
        <v>0</v>
      </c>
      <c r="N63" s="39">
        <f t="shared" si="45"/>
        <v>0</v>
      </c>
      <c r="O63" s="39">
        <f t="shared" si="45"/>
        <v>0</v>
      </c>
      <c r="P63" s="39">
        <f t="shared" si="45"/>
        <v>0</v>
      </c>
      <c r="Q63" s="39">
        <f t="shared" si="45"/>
        <v>0</v>
      </c>
      <c r="R63" s="39">
        <f t="shared" si="45"/>
        <v>0</v>
      </c>
      <c r="S63" s="39">
        <f t="shared" si="45"/>
        <v>0</v>
      </c>
      <c r="T63" s="39">
        <f t="shared" si="45"/>
        <v>0</v>
      </c>
      <c r="U63" s="39">
        <f t="shared" si="45"/>
        <v>0</v>
      </c>
      <c r="V63" s="39">
        <f t="shared" si="45"/>
        <v>0</v>
      </c>
      <c r="W63" s="39">
        <f t="shared" si="45"/>
        <v>0</v>
      </c>
      <c r="X63" s="39">
        <f t="shared" si="45"/>
        <v>0</v>
      </c>
      <c r="Y63" s="39">
        <f t="shared" si="45"/>
        <v>0</v>
      </c>
      <c r="Z63" s="39">
        <f t="shared" si="45"/>
        <v>0</v>
      </c>
      <c r="AA63" s="39">
        <f t="shared" si="45"/>
        <v>0</v>
      </c>
      <c r="AB63" s="39">
        <f t="shared" si="45"/>
        <v>0</v>
      </c>
      <c r="AC63" s="39">
        <f t="shared" si="45"/>
        <v>0</v>
      </c>
      <c r="AD63" s="39">
        <f t="shared" si="45"/>
        <v>0</v>
      </c>
      <c r="AE63" s="39">
        <f t="shared" si="45"/>
        <v>0</v>
      </c>
      <c r="AF63" s="39">
        <f t="shared" si="45"/>
        <v>0</v>
      </c>
      <c r="AG63" s="39">
        <f t="shared" si="45"/>
        <v>0</v>
      </c>
      <c r="AH63" s="39">
        <f t="shared" si="45"/>
        <v>0</v>
      </c>
      <c r="AI63" s="39">
        <f t="shared" si="45"/>
        <v>0</v>
      </c>
      <c r="AJ63" s="39">
        <f t="shared" si="45"/>
        <v>0</v>
      </c>
      <c r="AK63" s="39">
        <f t="shared" si="45"/>
        <v>0</v>
      </c>
      <c r="AL63" s="39">
        <f t="shared" si="45"/>
        <v>0</v>
      </c>
      <c r="AM63" s="39">
        <f t="shared" si="45"/>
        <v>0</v>
      </c>
      <c r="AN63" s="39">
        <f t="shared" si="45"/>
        <v>0</v>
      </c>
      <c r="AO63" s="39">
        <f t="shared" si="45"/>
        <v>0</v>
      </c>
      <c r="AP63" s="39">
        <f t="shared" si="45"/>
        <v>0</v>
      </c>
      <c r="AQ63" s="39">
        <f t="shared" si="45"/>
        <v>0</v>
      </c>
      <c r="AR63" s="39">
        <f t="shared" si="45"/>
        <v>0</v>
      </c>
      <c r="AS63" s="65">
        <f t="shared" si="45"/>
        <v>0</v>
      </c>
      <c r="AT63" s="86"/>
      <c r="AU63" s="63"/>
      <c r="AV63" s="63"/>
      <c r="AW63" s="61"/>
      <c r="AX63" s="61"/>
      <c r="AY63" s="61"/>
      <c r="AZ63" s="42"/>
      <c r="BA63" s="42"/>
      <c r="BB63" s="42"/>
      <c r="BC63" s="42"/>
      <c r="BD63" s="42"/>
    </row>
    <row r="64" spans="1:56" ht="15">
      <c r="A64" s="8" t="s">
        <v>119</v>
      </c>
      <c r="B64" s="11" t="s">
        <v>131</v>
      </c>
      <c r="C64" s="39">
        <f>C63-C29+C30</f>
        <v>0</v>
      </c>
      <c r="D64" s="39">
        <f aca="true" t="shared" si="46" ref="D64:AS64">D63-D29+D30</f>
        <v>0</v>
      </c>
      <c r="E64" s="39">
        <f t="shared" si="46"/>
        <v>0</v>
      </c>
      <c r="F64" s="39">
        <f t="shared" si="46"/>
        <v>0</v>
      </c>
      <c r="G64" s="39">
        <f t="shared" si="46"/>
        <v>0</v>
      </c>
      <c r="H64" s="39">
        <f t="shared" si="46"/>
        <v>0</v>
      </c>
      <c r="I64" s="39">
        <f t="shared" si="46"/>
        <v>0</v>
      </c>
      <c r="J64" s="39">
        <f t="shared" si="46"/>
        <v>0</v>
      </c>
      <c r="K64" s="39">
        <f t="shared" si="46"/>
        <v>0</v>
      </c>
      <c r="L64" s="39">
        <f t="shared" si="46"/>
        <v>0</v>
      </c>
      <c r="M64" s="39">
        <f t="shared" si="46"/>
        <v>0</v>
      </c>
      <c r="N64" s="39">
        <f t="shared" si="46"/>
        <v>0</v>
      </c>
      <c r="O64" s="39">
        <f t="shared" si="46"/>
        <v>0</v>
      </c>
      <c r="P64" s="39">
        <f t="shared" si="46"/>
        <v>0</v>
      </c>
      <c r="Q64" s="39">
        <f t="shared" si="46"/>
        <v>0</v>
      </c>
      <c r="R64" s="39">
        <f t="shared" si="46"/>
        <v>0</v>
      </c>
      <c r="S64" s="39">
        <f t="shared" si="46"/>
        <v>0</v>
      </c>
      <c r="T64" s="39">
        <f t="shared" si="46"/>
        <v>0</v>
      </c>
      <c r="U64" s="39">
        <f t="shared" si="46"/>
        <v>0</v>
      </c>
      <c r="V64" s="39">
        <f t="shared" si="46"/>
        <v>0</v>
      </c>
      <c r="W64" s="39">
        <f t="shared" si="46"/>
        <v>0</v>
      </c>
      <c r="X64" s="39">
        <f t="shared" si="46"/>
        <v>0</v>
      </c>
      <c r="Y64" s="39">
        <f t="shared" si="46"/>
        <v>0</v>
      </c>
      <c r="Z64" s="39">
        <f t="shared" si="46"/>
        <v>0</v>
      </c>
      <c r="AA64" s="39">
        <f t="shared" si="46"/>
        <v>0</v>
      </c>
      <c r="AB64" s="39">
        <f t="shared" si="46"/>
        <v>0</v>
      </c>
      <c r="AC64" s="39">
        <f t="shared" si="46"/>
        <v>0</v>
      </c>
      <c r="AD64" s="39">
        <f t="shared" si="46"/>
        <v>0</v>
      </c>
      <c r="AE64" s="39">
        <f t="shared" si="46"/>
        <v>0</v>
      </c>
      <c r="AF64" s="39">
        <f t="shared" si="46"/>
        <v>0</v>
      </c>
      <c r="AG64" s="39">
        <f t="shared" si="46"/>
        <v>0</v>
      </c>
      <c r="AH64" s="39">
        <f t="shared" si="46"/>
        <v>0</v>
      </c>
      <c r="AI64" s="39">
        <f t="shared" si="46"/>
        <v>0</v>
      </c>
      <c r="AJ64" s="39">
        <f t="shared" si="46"/>
        <v>0</v>
      </c>
      <c r="AK64" s="39">
        <f t="shared" si="46"/>
        <v>0</v>
      </c>
      <c r="AL64" s="39">
        <f t="shared" si="46"/>
        <v>0</v>
      </c>
      <c r="AM64" s="39">
        <f t="shared" si="46"/>
        <v>0</v>
      </c>
      <c r="AN64" s="39">
        <f t="shared" si="46"/>
        <v>0</v>
      </c>
      <c r="AO64" s="39">
        <f t="shared" si="46"/>
        <v>0</v>
      </c>
      <c r="AP64" s="39">
        <f t="shared" si="46"/>
        <v>0</v>
      </c>
      <c r="AQ64" s="39">
        <f t="shared" si="46"/>
        <v>0</v>
      </c>
      <c r="AR64" s="39">
        <f t="shared" si="46"/>
        <v>0</v>
      </c>
      <c r="AS64" s="39">
        <f t="shared" si="46"/>
        <v>0</v>
      </c>
      <c r="AT64" s="87"/>
      <c r="AU64" s="59"/>
      <c r="AV64" s="59"/>
      <c r="AW64" s="42"/>
      <c r="AX64" s="42"/>
      <c r="AY64" s="42"/>
      <c r="AZ64" s="42"/>
      <c r="BA64" s="42"/>
      <c r="BB64" s="42"/>
      <c r="BC64" s="42"/>
      <c r="BD64" s="42"/>
    </row>
    <row r="65" spans="1:56" ht="15">
      <c r="A65" s="8" t="s">
        <v>120</v>
      </c>
      <c r="B65" s="11" t="s">
        <v>133</v>
      </c>
      <c r="C65" s="39">
        <f>C13+C14-C20-C21</f>
        <v>0</v>
      </c>
      <c r="D65" s="39">
        <f aca="true" t="shared" si="47" ref="D65:AS65">D13+D14-D20-D21</f>
        <v>0</v>
      </c>
      <c r="E65" s="39">
        <f t="shared" si="47"/>
        <v>0</v>
      </c>
      <c r="F65" s="39">
        <f t="shared" si="47"/>
        <v>0</v>
      </c>
      <c r="G65" s="39">
        <f t="shared" si="47"/>
        <v>0</v>
      </c>
      <c r="H65" s="39">
        <f t="shared" si="47"/>
        <v>0</v>
      </c>
      <c r="I65" s="39">
        <f t="shared" si="47"/>
        <v>0</v>
      </c>
      <c r="J65" s="39">
        <f t="shared" si="47"/>
        <v>0</v>
      </c>
      <c r="K65" s="39">
        <f t="shared" si="47"/>
        <v>0</v>
      </c>
      <c r="L65" s="39">
        <f t="shared" si="47"/>
        <v>0</v>
      </c>
      <c r="M65" s="39">
        <f t="shared" si="47"/>
        <v>0</v>
      </c>
      <c r="N65" s="39">
        <f t="shared" si="47"/>
        <v>0</v>
      </c>
      <c r="O65" s="39">
        <f t="shared" si="47"/>
        <v>0</v>
      </c>
      <c r="P65" s="39">
        <f t="shared" si="47"/>
        <v>0</v>
      </c>
      <c r="Q65" s="39">
        <f t="shared" si="47"/>
        <v>0</v>
      </c>
      <c r="R65" s="39">
        <f t="shared" si="47"/>
        <v>0</v>
      </c>
      <c r="S65" s="39">
        <f t="shared" si="47"/>
        <v>0</v>
      </c>
      <c r="T65" s="39">
        <f t="shared" si="47"/>
        <v>0</v>
      </c>
      <c r="U65" s="39">
        <f t="shared" si="47"/>
        <v>0</v>
      </c>
      <c r="V65" s="39">
        <f t="shared" si="47"/>
        <v>0</v>
      </c>
      <c r="W65" s="39">
        <f t="shared" si="47"/>
        <v>0</v>
      </c>
      <c r="X65" s="39">
        <f t="shared" si="47"/>
        <v>0</v>
      </c>
      <c r="Y65" s="39">
        <f t="shared" si="47"/>
        <v>0</v>
      </c>
      <c r="Z65" s="39">
        <f t="shared" si="47"/>
        <v>0</v>
      </c>
      <c r="AA65" s="39">
        <f t="shared" si="47"/>
        <v>0</v>
      </c>
      <c r="AB65" s="39">
        <f t="shared" si="47"/>
        <v>0</v>
      </c>
      <c r="AC65" s="39">
        <f t="shared" si="47"/>
        <v>0</v>
      </c>
      <c r="AD65" s="39">
        <f t="shared" si="47"/>
        <v>0</v>
      </c>
      <c r="AE65" s="39">
        <f t="shared" si="47"/>
        <v>0</v>
      </c>
      <c r="AF65" s="39">
        <f t="shared" si="47"/>
        <v>0</v>
      </c>
      <c r="AG65" s="39">
        <f t="shared" si="47"/>
        <v>0</v>
      </c>
      <c r="AH65" s="39">
        <f t="shared" si="47"/>
        <v>0</v>
      </c>
      <c r="AI65" s="39">
        <f t="shared" si="47"/>
        <v>0</v>
      </c>
      <c r="AJ65" s="39">
        <f t="shared" si="47"/>
        <v>0</v>
      </c>
      <c r="AK65" s="39">
        <f t="shared" si="47"/>
        <v>0</v>
      </c>
      <c r="AL65" s="39">
        <f t="shared" si="47"/>
        <v>0</v>
      </c>
      <c r="AM65" s="39">
        <f t="shared" si="47"/>
        <v>0</v>
      </c>
      <c r="AN65" s="39">
        <f t="shared" si="47"/>
        <v>0</v>
      </c>
      <c r="AO65" s="39">
        <f t="shared" si="47"/>
        <v>0</v>
      </c>
      <c r="AP65" s="39">
        <f t="shared" si="47"/>
        <v>0</v>
      </c>
      <c r="AQ65" s="39">
        <f t="shared" si="47"/>
        <v>0</v>
      </c>
      <c r="AR65" s="39">
        <f t="shared" si="47"/>
        <v>0</v>
      </c>
      <c r="AS65" s="65">
        <f t="shared" si="47"/>
        <v>0</v>
      </c>
      <c r="AT65" s="88"/>
      <c r="AU65" s="89"/>
      <c r="AV65" s="89"/>
      <c r="AW65" s="90"/>
      <c r="AX65" s="90"/>
      <c r="AY65" s="90"/>
      <c r="AZ65" s="42"/>
      <c r="BA65" s="42"/>
      <c r="BB65" s="42"/>
      <c r="BC65" s="42"/>
      <c r="BD65" s="42"/>
    </row>
    <row r="66" spans="1:56" ht="15">
      <c r="A66" s="8"/>
      <c r="B66" s="11" t="s">
        <v>79</v>
      </c>
      <c r="C66" s="37">
        <f>C31+C33+C35+C37+C39+C41+C43+C45+C47+C49+C51+C53+C55</f>
        <v>128</v>
      </c>
      <c r="D66" s="37">
        <f aca="true" t="shared" si="48" ref="D66:AS66">D31+D33+D35+D37+D39+D41+D43+D45+D47+D49+D51+D53+D55</f>
        <v>13</v>
      </c>
      <c r="E66" s="37">
        <f t="shared" si="48"/>
        <v>376</v>
      </c>
      <c r="F66" s="37">
        <f t="shared" si="48"/>
        <v>359</v>
      </c>
      <c r="G66" s="37">
        <f t="shared" si="48"/>
        <v>562</v>
      </c>
      <c r="H66" s="37">
        <f t="shared" si="48"/>
        <v>631</v>
      </c>
      <c r="I66" s="37">
        <f t="shared" si="48"/>
        <v>512</v>
      </c>
      <c r="J66" s="37">
        <f t="shared" si="48"/>
        <v>306</v>
      </c>
      <c r="K66" s="37">
        <f t="shared" si="48"/>
        <v>771</v>
      </c>
      <c r="L66" s="37">
        <f t="shared" si="48"/>
        <v>71</v>
      </c>
      <c r="M66" s="37">
        <f t="shared" si="48"/>
        <v>951</v>
      </c>
      <c r="N66" s="37">
        <f t="shared" si="48"/>
        <v>657</v>
      </c>
      <c r="O66" s="37">
        <f t="shared" si="48"/>
        <v>820</v>
      </c>
      <c r="P66" s="37">
        <f t="shared" si="48"/>
        <v>829</v>
      </c>
      <c r="Q66" s="37">
        <f t="shared" si="48"/>
        <v>534</v>
      </c>
      <c r="R66" s="37">
        <f t="shared" si="48"/>
        <v>652</v>
      </c>
      <c r="S66" s="37">
        <f t="shared" si="48"/>
        <v>797</v>
      </c>
      <c r="T66" s="37">
        <f t="shared" si="48"/>
        <v>881</v>
      </c>
      <c r="U66" s="37">
        <f t="shared" si="48"/>
        <v>350</v>
      </c>
      <c r="V66" s="37">
        <f t="shared" si="48"/>
        <v>840</v>
      </c>
      <c r="W66" s="37">
        <f t="shared" si="48"/>
        <v>616</v>
      </c>
      <c r="X66" s="37">
        <f t="shared" si="48"/>
        <v>651</v>
      </c>
      <c r="Y66" s="37">
        <f t="shared" si="48"/>
        <v>496</v>
      </c>
      <c r="Z66" s="37">
        <f t="shared" si="48"/>
        <v>1150</v>
      </c>
      <c r="AA66" s="37">
        <f t="shared" si="48"/>
        <v>670</v>
      </c>
      <c r="AB66" s="37">
        <f t="shared" si="48"/>
        <v>553</v>
      </c>
      <c r="AC66" s="37">
        <f t="shared" si="48"/>
        <v>801</v>
      </c>
      <c r="AD66" s="37">
        <f t="shared" si="48"/>
        <v>825</v>
      </c>
      <c r="AE66" s="37">
        <f t="shared" si="48"/>
        <v>818</v>
      </c>
      <c r="AF66" s="37">
        <f t="shared" si="48"/>
        <v>630</v>
      </c>
      <c r="AG66" s="37">
        <f t="shared" si="48"/>
        <v>613</v>
      </c>
      <c r="AH66" s="37">
        <f t="shared" si="48"/>
        <v>304</v>
      </c>
      <c r="AI66" s="37">
        <f t="shared" si="48"/>
        <v>959</v>
      </c>
      <c r="AJ66" s="37">
        <f t="shared" si="48"/>
        <v>853</v>
      </c>
      <c r="AK66" s="37">
        <f t="shared" si="48"/>
        <v>179</v>
      </c>
      <c r="AL66" s="37">
        <f t="shared" si="48"/>
        <v>821</v>
      </c>
      <c r="AM66" s="37">
        <f t="shared" si="48"/>
        <v>1202</v>
      </c>
      <c r="AN66" s="37">
        <f t="shared" si="48"/>
        <v>488</v>
      </c>
      <c r="AO66" s="37">
        <f t="shared" si="48"/>
        <v>264</v>
      </c>
      <c r="AP66" s="37">
        <f t="shared" si="48"/>
        <v>261</v>
      </c>
      <c r="AQ66" s="37">
        <f t="shared" si="48"/>
        <v>298</v>
      </c>
      <c r="AR66" s="37">
        <f t="shared" si="48"/>
        <v>648</v>
      </c>
      <c r="AS66" s="37">
        <f t="shared" si="48"/>
        <v>227</v>
      </c>
      <c r="AT66" s="81">
        <f>AT31+AT33+AT35+AT37+AT39+AT41+AT43+AT45+AT47+AT49+AT51+AT53+AT55</f>
        <v>25367</v>
      </c>
      <c r="AU66" s="82" t="s">
        <v>79</v>
      </c>
      <c r="AV66" s="81">
        <f>AV31+AV33+AV35+AV37+AV39+AV41+AV43+AV45+AV47+AV49+AV51+AV53+AV55</f>
        <v>25354</v>
      </c>
      <c r="AW66" s="81">
        <f>AW31+AW33+AW35+AW37+AW39+AW41+AW43+AW45+AW47+AW49+AW51+AW53+AW55</f>
        <v>77119</v>
      </c>
      <c r="AX66" s="81">
        <f>AX31+AX33+AX35+AX37+AX39+AX41+AX43+AX45+AX47+AX49+AX51+AX53+AX55</f>
        <v>77132</v>
      </c>
      <c r="AY66" s="81">
        <f>AY31+AY33+AY35+AY37+AY39+AY41+AY43+AY45+AY47+AY49+AY51+AY53+AY55</f>
        <v>2043591</v>
      </c>
      <c r="AZ66" s="42"/>
      <c r="BA66" s="42"/>
      <c r="BB66" s="42"/>
      <c r="BC66" s="42"/>
      <c r="BD66" s="42"/>
    </row>
    <row r="67" spans="1:56" ht="15">
      <c r="A67" s="8" t="s">
        <v>122</v>
      </c>
      <c r="B67" s="11" t="s">
        <v>134</v>
      </c>
      <c r="C67" s="8">
        <f aca="true" t="shared" si="49" ref="C67:AV67">C66-C21</f>
        <v>0</v>
      </c>
      <c r="D67" s="8">
        <f t="shared" si="49"/>
        <v>0</v>
      </c>
      <c r="E67" s="8">
        <f t="shared" si="49"/>
        <v>0</v>
      </c>
      <c r="F67" s="8">
        <f t="shared" si="49"/>
        <v>0</v>
      </c>
      <c r="G67" s="8">
        <f t="shared" si="49"/>
        <v>0</v>
      </c>
      <c r="H67" s="8">
        <f t="shared" si="49"/>
        <v>0</v>
      </c>
      <c r="I67" s="8">
        <f t="shared" si="49"/>
        <v>0</v>
      </c>
      <c r="J67" s="8">
        <f t="shared" si="49"/>
        <v>0</v>
      </c>
      <c r="K67" s="8">
        <f t="shared" si="49"/>
        <v>0</v>
      </c>
      <c r="L67" s="8">
        <f t="shared" si="49"/>
        <v>0</v>
      </c>
      <c r="M67" s="8">
        <f t="shared" si="49"/>
        <v>0</v>
      </c>
      <c r="N67" s="8">
        <f t="shared" si="49"/>
        <v>0</v>
      </c>
      <c r="O67" s="8">
        <f t="shared" si="49"/>
        <v>0</v>
      </c>
      <c r="P67" s="8">
        <f t="shared" si="49"/>
        <v>0</v>
      </c>
      <c r="Q67" s="8">
        <f t="shared" si="49"/>
        <v>0</v>
      </c>
      <c r="R67" s="8">
        <f t="shared" si="49"/>
        <v>0</v>
      </c>
      <c r="S67" s="8">
        <f t="shared" si="49"/>
        <v>0</v>
      </c>
      <c r="T67" s="8">
        <f t="shared" si="49"/>
        <v>0</v>
      </c>
      <c r="U67" s="8">
        <f t="shared" si="49"/>
        <v>0</v>
      </c>
      <c r="V67" s="8">
        <f t="shared" si="49"/>
        <v>0</v>
      </c>
      <c r="W67" s="8">
        <f t="shared" si="49"/>
        <v>0</v>
      </c>
      <c r="X67" s="8">
        <f t="shared" si="49"/>
        <v>0</v>
      </c>
      <c r="Y67" s="8">
        <f t="shared" si="49"/>
        <v>0</v>
      </c>
      <c r="Z67" s="8">
        <f t="shared" si="49"/>
        <v>0</v>
      </c>
      <c r="AA67" s="8">
        <f t="shared" si="49"/>
        <v>0</v>
      </c>
      <c r="AB67" s="8">
        <f t="shared" si="49"/>
        <v>0</v>
      </c>
      <c r="AC67" s="8">
        <f t="shared" si="49"/>
        <v>0</v>
      </c>
      <c r="AD67" s="8">
        <f t="shared" si="49"/>
        <v>0</v>
      </c>
      <c r="AE67" s="8">
        <f t="shared" si="49"/>
        <v>0</v>
      </c>
      <c r="AF67" s="8">
        <f t="shared" si="49"/>
        <v>0</v>
      </c>
      <c r="AG67" s="8">
        <f t="shared" si="49"/>
        <v>0</v>
      </c>
      <c r="AH67" s="8">
        <f t="shared" si="49"/>
        <v>0</v>
      </c>
      <c r="AI67" s="8">
        <f t="shared" si="49"/>
        <v>0</v>
      </c>
      <c r="AJ67" s="8">
        <f t="shared" si="49"/>
        <v>0</v>
      </c>
      <c r="AK67" s="8">
        <f t="shared" si="49"/>
        <v>0</v>
      </c>
      <c r="AL67" s="8">
        <f t="shared" si="49"/>
        <v>0</v>
      </c>
      <c r="AM67" s="8">
        <f t="shared" si="49"/>
        <v>0</v>
      </c>
      <c r="AN67" s="8">
        <f t="shared" si="49"/>
        <v>0</v>
      </c>
      <c r="AO67" s="8">
        <f t="shared" si="49"/>
        <v>0</v>
      </c>
      <c r="AP67" s="8">
        <f t="shared" si="49"/>
        <v>0</v>
      </c>
      <c r="AQ67" s="8">
        <f t="shared" si="49"/>
        <v>0</v>
      </c>
      <c r="AR67" s="8">
        <f t="shared" si="49"/>
        <v>0</v>
      </c>
      <c r="AS67" s="8">
        <f t="shared" si="49"/>
        <v>0</v>
      </c>
      <c r="AT67" s="49">
        <f t="shared" si="49"/>
        <v>0</v>
      </c>
      <c r="AU67" s="58" t="s">
        <v>134</v>
      </c>
      <c r="AV67" s="8">
        <f t="shared" si="49"/>
        <v>0</v>
      </c>
      <c r="AW67" s="56">
        <f>AW66-AW21</f>
        <v>0</v>
      </c>
      <c r="AX67" s="8">
        <f>AX66-AX21</f>
        <v>0</v>
      </c>
      <c r="AY67" s="8">
        <f>AY66-AY21</f>
        <v>0</v>
      </c>
      <c r="AZ67" s="42"/>
      <c r="BA67" s="42"/>
      <c r="BB67" s="42"/>
      <c r="BC67" s="42"/>
      <c r="BD67" s="42"/>
    </row>
    <row r="68" spans="1:56" ht="12.75">
      <c r="A68" s="8" t="s">
        <v>124</v>
      </c>
      <c r="B68" s="8" t="s">
        <v>135</v>
      </c>
      <c r="C68" s="8">
        <f>C23-C24-C26-C28</f>
        <v>0</v>
      </c>
      <c r="D68" s="8">
        <f aca="true" t="shared" si="50" ref="D68:AT68">D23-D24-D26-D28</f>
        <v>0</v>
      </c>
      <c r="E68" s="8">
        <f t="shared" si="50"/>
        <v>0</v>
      </c>
      <c r="F68" s="8">
        <f t="shared" si="50"/>
        <v>0</v>
      </c>
      <c r="G68" s="8">
        <f t="shared" si="50"/>
        <v>0</v>
      </c>
      <c r="H68" s="8">
        <f t="shared" si="50"/>
        <v>0</v>
      </c>
      <c r="I68" s="8">
        <f t="shared" si="50"/>
        <v>0</v>
      </c>
      <c r="J68" s="8">
        <f t="shared" si="50"/>
        <v>0</v>
      </c>
      <c r="K68" s="8">
        <f t="shared" si="50"/>
        <v>0</v>
      </c>
      <c r="L68" s="8">
        <f t="shared" si="50"/>
        <v>0</v>
      </c>
      <c r="M68" s="8">
        <f t="shared" si="50"/>
        <v>0</v>
      </c>
      <c r="N68" s="8">
        <f t="shared" si="50"/>
        <v>0</v>
      </c>
      <c r="O68" s="8">
        <f t="shared" si="50"/>
        <v>0</v>
      </c>
      <c r="P68" s="8">
        <f t="shared" si="50"/>
        <v>0</v>
      </c>
      <c r="Q68" s="8">
        <f t="shared" si="50"/>
        <v>0</v>
      </c>
      <c r="R68" s="8">
        <f t="shared" si="50"/>
        <v>0</v>
      </c>
      <c r="S68" s="8">
        <f t="shared" si="50"/>
        <v>0</v>
      </c>
      <c r="T68" s="8">
        <f t="shared" si="50"/>
        <v>0</v>
      </c>
      <c r="U68" s="8">
        <f t="shared" si="50"/>
        <v>0</v>
      </c>
      <c r="V68" s="8">
        <f t="shared" si="50"/>
        <v>0</v>
      </c>
      <c r="W68" s="8">
        <f t="shared" si="50"/>
        <v>0</v>
      </c>
      <c r="X68" s="8">
        <f t="shared" si="50"/>
        <v>0</v>
      </c>
      <c r="Y68" s="8">
        <f t="shared" si="50"/>
        <v>0</v>
      </c>
      <c r="Z68" s="8">
        <f t="shared" si="50"/>
        <v>0</v>
      </c>
      <c r="AA68" s="8">
        <f t="shared" si="50"/>
        <v>0</v>
      </c>
      <c r="AB68" s="8">
        <f t="shared" si="50"/>
        <v>0</v>
      </c>
      <c r="AC68" s="8">
        <f t="shared" si="50"/>
        <v>0</v>
      </c>
      <c r="AD68" s="8">
        <f t="shared" si="50"/>
        <v>0</v>
      </c>
      <c r="AE68" s="8">
        <f t="shared" si="50"/>
        <v>0</v>
      </c>
      <c r="AF68" s="8">
        <f t="shared" si="50"/>
        <v>0</v>
      </c>
      <c r="AG68" s="8">
        <f t="shared" si="50"/>
        <v>0</v>
      </c>
      <c r="AH68" s="8">
        <f t="shared" si="50"/>
        <v>0</v>
      </c>
      <c r="AI68" s="8">
        <f t="shared" si="50"/>
        <v>0</v>
      </c>
      <c r="AJ68" s="8">
        <f t="shared" si="50"/>
        <v>0</v>
      </c>
      <c r="AK68" s="8">
        <f t="shared" si="50"/>
        <v>0</v>
      </c>
      <c r="AL68" s="8">
        <f t="shared" si="50"/>
        <v>0</v>
      </c>
      <c r="AM68" s="8">
        <f t="shared" si="50"/>
        <v>0</v>
      </c>
      <c r="AN68" s="8">
        <f t="shared" si="50"/>
        <v>0</v>
      </c>
      <c r="AO68" s="8">
        <f t="shared" si="50"/>
        <v>0</v>
      </c>
      <c r="AP68" s="8">
        <f t="shared" si="50"/>
        <v>0</v>
      </c>
      <c r="AQ68" s="8">
        <f t="shared" si="50"/>
        <v>0</v>
      </c>
      <c r="AR68" s="8">
        <f t="shared" si="50"/>
        <v>0</v>
      </c>
      <c r="AS68" s="8">
        <f t="shared" si="50"/>
        <v>0</v>
      </c>
      <c r="AT68" s="49">
        <f t="shared" si="50"/>
        <v>0</v>
      </c>
      <c r="AU68" s="49" t="s">
        <v>160</v>
      </c>
      <c r="AV68" s="49">
        <v>67799</v>
      </c>
      <c r="AW68" s="110"/>
      <c r="AX68" s="42"/>
      <c r="AY68" s="42"/>
      <c r="AZ68" s="42"/>
      <c r="BA68" s="42"/>
      <c r="BB68" s="42"/>
      <c r="BC68" s="42"/>
      <c r="BD68" s="42"/>
    </row>
    <row r="69" spans="1:51" ht="15">
      <c r="A69" s="8" t="s">
        <v>2</v>
      </c>
      <c r="B69" s="11" t="s">
        <v>31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8">
        <v>1</v>
      </c>
      <c r="P69" s="8">
        <v>1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>
        <v>1</v>
      </c>
      <c r="AE69" s="8">
        <v>1</v>
      </c>
      <c r="AF69" s="8">
        <v>1</v>
      </c>
      <c r="AG69" s="8">
        <v>1</v>
      </c>
      <c r="AH69" s="8">
        <v>1</v>
      </c>
      <c r="AI69" s="8">
        <v>1</v>
      </c>
      <c r="AJ69" s="8">
        <v>1</v>
      </c>
      <c r="AK69" s="8">
        <v>1</v>
      </c>
      <c r="AL69" s="8">
        <v>1</v>
      </c>
      <c r="AM69" s="8">
        <v>1</v>
      </c>
      <c r="AN69" s="8">
        <v>1</v>
      </c>
      <c r="AO69" s="8">
        <v>1</v>
      </c>
      <c r="AP69" s="8">
        <v>1</v>
      </c>
      <c r="AQ69" s="8">
        <v>1</v>
      </c>
      <c r="AR69" s="8">
        <v>1</v>
      </c>
      <c r="AS69" s="8">
        <v>1</v>
      </c>
      <c r="AT69" s="110">
        <f>SUM(C69:AS69)</f>
        <v>43</v>
      </c>
      <c r="AU69" s="121" t="s">
        <v>197</v>
      </c>
      <c r="AV69" s="122">
        <f>AT4/AV68</f>
        <v>1.0116373397837726</v>
      </c>
      <c r="AW69" s="70"/>
      <c r="AX69" s="83"/>
      <c r="AY69" s="42"/>
    </row>
    <row r="70" spans="44:50" ht="12.75">
      <c r="AR70" s="8" t="s">
        <v>166</v>
      </c>
      <c r="AS70" s="8"/>
      <c r="AT70" s="65">
        <v>1046</v>
      </c>
      <c r="AU70" s="110"/>
      <c r="AV70" s="42"/>
      <c r="AW70" s="83"/>
      <c r="AX70" s="83"/>
    </row>
    <row r="71" spans="44:47" ht="12.75">
      <c r="AR71" s="8" t="s">
        <v>167</v>
      </c>
      <c r="AS71" s="8"/>
      <c r="AT71" s="49">
        <v>780</v>
      </c>
      <c r="AU71" s="67"/>
    </row>
    <row r="72" spans="44:46" ht="12.75">
      <c r="AR72" s="56" t="s">
        <v>168</v>
      </c>
      <c r="AS72" s="56"/>
      <c r="AT72" s="8">
        <v>152</v>
      </c>
    </row>
    <row r="73" spans="44:46" ht="12.75">
      <c r="AR73" s="49" t="s">
        <v>169</v>
      </c>
      <c r="AS73" s="38"/>
      <c r="AT73" s="38">
        <v>0</v>
      </c>
    </row>
    <row r="74" spans="44:46" ht="12.75">
      <c r="AR74" s="105" t="s">
        <v>170</v>
      </c>
      <c r="AS74" s="101"/>
      <c r="AT74" s="39">
        <f>AT70-AT71-AT72-AT73-AT27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9" sqref="D9"/>
    </sheetView>
  </sheetViews>
  <sheetFormatPr defaultColWidth="9.00390625" defaultRowHeight="12.75"/>
  <cols>
    <col min="2" max="2" width="23.125" style="0" customWidth="1"/>
    <col min="3" max="3" width="10.25390625" style="0" bestFit="1" customWidth="1"/>
    <col min="10" max="10" width="9.25390625" style="0" bestFit="1" customWidth="1"/>
    <col min="40" max="40" width="9.25390625" style="0" bestFit="1" customWidth="1"/>
    <col min="45" max="45" width="11.875" style="0" customWidth="1"/>
    <col min="46" max="46" width="10.75390625" style="0" customWidth="1"/>
    <col min="47" max="47" width="26.125" style="0" customWidth="1"/>
    <col min="48" max="48" width="20.75390625" style="0" bestFit="1" customWidth="1"/>
    <col min="49" max="49" width="14.00390625" style="0" customWidth="1"/>
    <col min="50" max="50" width="14.875" style="0" customWidth="1"/>
    <col min="51" max="51" width="12.125" style="0" customWidth="1"/>
  </cols>
  <sheetData>
    <row r="1" spans="1:49" ht="12.75">
      <c r="A1" t="s">
        <v>33</v>
      </c>
      <c r="B1" t="s">
        <v>143</v>
      </c>
      <c r="C1" s="111">
        <v>337</v>
      </c>
      <c r="D1" s="111">
        <v>338</v>
      </c>
      <c r="E1" s="4">
        <v>339</v>
      </c>
      <c r="F1" s="4">
        <v>340</v>
      </c>
      <c r="G1" s="4">
        <v>341</v>
      </c>
      <c r="H1" s="4">
        <v>342</v>
      </c>
      <c r="I1" s="4">
        <v>343</v>
      </c>
      <c r="J1" s="4">
        <v>344</v>
      </c>
      <c r="K1" s="4">
        <v>345</v>
      </c>
      <c r="L1" s="4">
        <v>346</v>
      </c>
      <c r="M1" s="4">
        <v>347</v>
      </c>
      <c r="N1" s="4">
        <v>348</v>
      </c>
      <c r="O1" s="4">
        <v>349</v>
      </c>
      <c r="P1" s="4">
        <v>350</v>
      </c>
      <c r="Q1" s="4">
        <v>351</v>
      </c>
      <c r="R1" s="4">
        <v>352</v>
      </c>
      <c r="S1" s="4">
        <v>353</v>
      </c>
      <c r="T1" s="4">
        <v>354</v>
      </c>
      <c r="U1" s="4">
        <v>355</v>
      </c>
      <c r="V1" s="4">
        <v>356</v>
      </c>
      <c r="W1" s="4">
        <v>357</v>
      </c>
      <c r="X1" s="4">
        <v>358</v>
      </c>
      <c r="Y1" s="4">
        <v>359</v>
      </c>
      <c r="Z1" s="4">
        <v>360</v>
      </c>
      <c r="AA1" s="4">
        <v>361</v>
      </c>
      <c r="AB1" s="4">
        <v>362</v>
      </c>
      <c r="AC1" s="35">
        <v>363</v>
      </c>
      <c r="AD1" s="4">
        <v>364</v>
      </c>
      <c r="AE1" s="4">
        <v>365</v>
      </c>
      <c r="AF1" s="4">
        <v>366</v>
      </c>
      <c r="AG1" s="4">
        <v>367</v>
      </c>
      <c r="AH1" s="4">
        <v>368</v>
      </c>
      <c r="AI1" s="4">
        <v>369</v>
      </c>
      <c r="AJ1" s="4">
        <v>370</v>
      </c>
      <c r="AK1" s="4">
        <v>371</v>
      </c>
      <c r="AL1" s="4">
        <v>372</v>
      </c>
      <c r="AM1" s="4">
        <v>373</v>
      </c>
      <c r="AN1" s="4">
        <v>374</v>
      </c>
      <c r="AO1" s="4">
        <v>375</v>
      </c>
      <c r="AP1" s="4">
        <v>376</v>
      </c>
      <c r="AQ1" s="4">
        <v>377</v>
      </c>
      <c r="AR1" s="4">
        <v>378</v>
      </c>
      <c r="AS1" s="4">
        <v>651</v>
      </c>
      <c r="AT1" s="43" t="s">
        <v>1</v>
      </c>
      <c r="AV1" s="131" t="s">
        <v>201</v>
      </c>
      <c r="AW1" s="32" t="s">
        <v>81</v>
      </c>
    </row>
    <row r="2" spans="1:49" ht="12.75">
      <c r="A2" t="s">
        <v>1</v>
      </c>
      <c r="B2" t="s">
        <v>34</v>
      </c>
      <c r="C2" s="3" t="s">
        <v>41</v>
      </c>
      <c r="D2" s="3" t="s">
        <v>42</v>
      </c>
      <c r="E2" s="3" t="s">
        <v>43</v>
      </c>
      <c r="F2" s="4" t="s">
        <v>44</v>
      </c>
      <c r="G2" s="3" t="s">
        <v>45</v>
      </c>
      <c r="H2" s="3" t="s">
        <v>46</v>
      </c>
      <c r="I2" s="3" t="s">
        <v>47</v>
      </c>
      <c r="J2" s="3" t="s">
        <v>145</v>
      </c>
      <c r="K2" s="3" t="s">
        <v>102</v>
      </c>
      <c r="L2" s="3" t="s">
        <v>48</v>
      </c>
      <c r="M2" s="3" t="s">
        <v>49</v>
      </c>
      <c r="N2" s="3" t="s">
        <v>94</v>
      </c>
      <c r="O2" s="4" t="s">
        <v>95</v>
      </c>
      <c r="P2" s="4" t="s">
        <v>96</v>
      </c>
      <c r="Q2" s="3" t="s">
        <v>51</v>
      </c>
      <c r="R2" s="3" t="s">
        <v>97</v>
      </c>
      <c r="S2" s="3" t="s">
        <v>98</v>
      </c>
      <c r="T2" s="4" t="s">
        <v>99</v>
      </c>
      <c r="U2" s="3" t="s">
        <v>100</v>
      </c>
      <c r="V2" s="3" t="s">
        <v>52</v>
      </c>
      <c r="W2" s="3" t="s">
        <v>53</v>
      </c>
      <c r="X2" s="3" t="s">
        <v>101</v>
      </c>
      <c r="Y2" s="3" t="s">
        <v>88</v>
      </c>
      <c r="Z2" s="4" t="s">
        <v>72</v>
      </c>
      <c r="AA2" s="3" t="s">
        <v>50</v>
      </c>
      <c r="AB2" s="3" t="s">
        <v>71</v>
      </c>
      <c r="AC2" s="3" t="s">
        <v>103</v>
      </c>
      <c r="AD2" s="3" t="s">
        <v>104</v>
      </c>
      <c r="AE2" s="3" t="s">
        <v>55</v>
      </c>
      <c r="AF2" s="4" t="s">
        <v>89</v>
      </c>
      <c r="AG2" s="3" t="s">
        <v>90</v>
      </c>
      <c r="AH2" s="3" t="s">
        <v>91</v>
      </c>
      <c r="AI2" s="3" t="s">
        <v>54</v>
      </c>
      <c r="AJ2" s="3" t="s">
        <v>70</v>
      </c>
      <c r="AK2" s="4" t="s">
        <v>105</v>
      </c>
      <c r="AL2" s="3" t="s">
        <v>56</v>
      </c>
      <c r="AM2" s="4" t="s">
        <v>57</v>
      </c>
      <c r="AN2" s="3" t="s">
        <v>58</v>
      </c>
      <c r="AO2" s="3" t="s">
        <v>59</v>
      </c>
      <c r="AP2" s="3" t="s">
        <v>60</v>
      </c>
      <c r="AQ2" s="3" t="s">
        <v>61</v>
      </c>
      <c r="AR2" s="3" t="s">
        <v>62</v>
      </c>
      <c r="AS2" s="3" t="s">
        <v>106</v>
      </c>
      <c r="AT2" s="4" t="s">
        <v>198</v>
      </c>
      <c r="AV2" s="106" t="s">
        <v>202</v>
      </c>
      <c r="AW2" s="3" t="s">
        <v>200</v>
      </c>
    </row>
    <row r="3" spans="3:49" ht="12.75">
      <c r="C3" s="2"/>
      <c r="D3" s="2"/>
      <c r="E3" s="2"/>
      <c r="G3" s="2"/>
      <c r="H3" s="2"/>
      <c r="J3" s="2"/>
      <c r="K3" s="2"/>
      <c r="L3" s="2"/>
      <c r="M3" s="2"/>
      <c r="N3" s="2"/>
      <c r="Q3" s="2"/>
      <c r="R3" s="2"/>
      <c r="S3" s="2"/>
      <c r="U3" s="2"/>
      <c r="W3" s="2"/>
      <c r="X3" s="27"/>
      <c r="Z3" s="2"/>
      <c r="AA3" s="2"/>
      <c r="AB3" s="2"/>
      <c r="AC3" s="2"/>
      <c r="AE3" s="2"/>
      <c r="AF3" s="2"/>
      <c r="AI3" s="2"/>
      <c r="AK3" s="2"/>
      <c r="AL3" s="27"/>
      <c r="AM3" s="2"/>
      <c r="AN3" s="2"/>
      <c r="AO3" s="2"/>
      <c r="AP3" s="27"/>
      <c r="AQ3" s="27"/>
      <c r="AR3" s="27"/>
      <c r="AS3" s="27"/>
      <c r="AT3" s="4" t="s">
        <v>199</v>
      </c>
      <c r="AV3" s="4" t="s">
        <v>195</v>
      </c>
      <c r="AW3" s="3" t="s">
        <v>195</v>
      </c>
    </row>
    <row r="4" spans="1:51" ht="12.75">
      <c r="A4" s="8">
        <v>1</v>
      </c>
      <c r="B4" s="8" t="s">
        <v>0</v>
      </c>
      <c r="C4" s="8">
        <v>343</v>
      </c>
      <c r="D4" s="8">
        <v>23</v>
      </c>
      <c r="E4" s="8">
        <v>884</v>
      </c>
      <c r="F4" s="8">
        <v>1112</v>
      </c>
      <c r="G4" s="8">
        <v>1480</v>
      </c>
      <c r="H4" s="8">
        <v>1710</v>
      </c>
      <c r="I4" s="8">
        <v>1737</v>
      </c>
      <c r="J4" s="8">
        <v>937</v>
      </c>
      <c r="K4" s="8">
        <v>1984</v>
      </c>
      <c r="L4" s="8">
        <v>141</v>
      </c>
      <c r="M4" s="8">
        <v>1947</v>
      </c>
      <c r="N4" s="8">
        <v>1668</v>
      </c>
      <c r="O4" s="8">
        <v>2198</v>
      </c>
      <c r="P4" s="8">
        <v>2131</v>
      </c>
      <c r="Q4" s="8">
        <v>1482</v>
      </c>
      <c r="R4" s="8">
        <v>1398</v>
      </c>
      <c r="S4" s="8">
        <v>2004</v>
      </c>
      <c r="T4" s="8">
        <v>2462</v>
      </c>
      <c r="U4" s="8">
        <v>809</v>
      </c>
      <c r="V4" s="8">
        <v>2487</v>
      </c>
      <c r="W4" s="8">
        <v>2400</v>
      </c>
      <c r="X4" s="20">
        <v>2116</v>
      </c>
      <c r="Y4" s="8">
        <v>1556</v>
      </c>
      <c r="Z4" s="8">
        <v>2681</v>
      </c>
      <c r="AA4" s="8">
        <v>1783</v>
      </c>
      <c r="AB4" s="8">
        <v>1331</v>
      </c>
      <c r="AC4" s="8">
        <v>2265</v>
      </c>
      <c r="AD4" s="8">
        <v>2010</v>
      </c>
      <c r="AE4" s="8">
        <v>2173</v>
      </c>
      <c r="AF4" s="8">
        <v>2081</v>
      </c>
      <c r="AG4" s="8">
        <v>1860</v>
      </c>
      <c r="AH4" s="8">
        <v>1066</v>
      </c>
      <c r="AI4" s="8">
        <v>2530</v>
      </c>
      <c r="AJ4" s="8">
        <v>2245</v>
      </c>
      <c r="AK4" s="8">
        <v>568</v>
      </c>
      <c r="AL4" s="8">
        <v>2152</v>
      </c>
      <c r="AM4" s="8">
        <v>2756</v>
      </c>
      <c r="AN4" s="8">
        <v>1218</v>
      </c>
      <c r="AO4" s="8">
        <v>845</v>
      </c>
      <c r="AP4" s="8">
        <v>764</v>
      </c>
      <c r="AQ4" s="8">
        <v>901</v>
      </c>
      <c r="AR4" s="8">
        <v>1712</v>
      </c>
      <c r="AS4" s="8">
        <v>615</v>
      </c>
      <c r="AT4" s="8">
        <f aca="true" t="shared" si="0" ref="AT4:AT9">SUM(C4:AS4)</f>
        <v>68565</v>
      </c>
      <c r="AU4" s="8" t="s">
        <v>0</v>
      </c>
      <c r="AV4" s="38">
        <v>160758</v>
      </c>
      <c r="AW4" s="128">
        <v>229323</v>
      </c>
      <c r="AY4" s="1"/>
    </row>
    <row r="5" spans="1:51" ht="12.75">
      <c r="A5" s="8"/>
      <c r="B5" t="s">
        <v>127</v>
      </c>
      <c r="C5" s="8">
        <f>C4-C25+C24+C27</f>
        <v>337</v>
      </c>
      <c r="D5" s="8">
        <f>D4-D25+D24+D27</f>
        <v>18</v>
      </c>
      <c r="E5" s="8">
        <f aca="true" t="shared" si="1" ref="E5:AS5">E4-E25+E24+E27</f>
        <v>878</v>
      </c>
      <c r="F5" s="8">
        <f t="shared" si="1"/>
        <v>1107</v>
      </c>
      <c r="G5" s="8">
        <f t="shared" si="1"/>
        <v>1479</v>
      </c>
      <c r="H5" s="8">
        <f t="shared" si="1"/>
        <v>1704</v>
      </c>
      <c r="I5" s="8">
        <f t="shared" si="1"/>
        <v>1743</v>
      </c>
      <c r="J5" s="8">
        <f t="shared" si="1"/>
        <v>920</v>
      </c>
      <c r="K5" s="8">
        <f t="shared" si="1"/>
        <v>1983</v>
      </c>
      <c r="L5" s="8">
        <f t="shared" si="1"/>
        <v>140</v>
      </c>
      <c r="M5" s="8">
        <f t="shared" si="1"/>
        <v>1959</v>
      </c>
      <c r="N5" s="8">
        <f t="shared" si="1"/>
        <v>1681</v>
      </c>
      <c r="O5" s="8">
        <f t="shared" si="1"/>
        <v>2216</v>
      </c>
      <c r="P5" s="8">
        <f t="shared" si="1"/>
        <v>2131</v>
      </c>
      <c r="Q5" s="8">
        <f t="shared" si="1"/>
        <v>1473</v>
      </c>
      <c r="R5" s="8">
        <f t="shared" si="1"/>
        <v>1410</v>
      </c>
      <c r="S5" s="8">
        <f t="shared" si="1"/>
        <v>2011</v>
      </c>
      <c r="T5" s="8">
        <f t="shared" si="1"/>
        <v>2450</v>
      </c>
      <c r="U5" s="8">
        <f t="shared" si="1"/>
        <v>810</v>
      </c>
      <c r="V5" s="8">
        <f t="shared" si="1"/>
        <v>2501</v>
      </c>
      <c r="W5" s="8">
        <f t="shared" si="1"/>
        <v>2423</v>
      </c>
      <c r="X5" s="8">
        <f t="shared" si="1"/>
        <v>2123</v>
      </c>
      <c r="Y5" s="8">
        <f t="shared" si="1"/>
        <v>1566</v>
      </c>
      <c r="Z5" s="8">
        <f t="shared" si="1"/>
        <v>2702</v>
      </c>
      <c r="AA5" s="8">
        <f t="shared" si="1"/>
        <v>1785</v>
      </c>
      <c r="AB5" s="8">
        <f t="shared" si="1"/>
        <v>1345</v>
      </c>
      <c r="AC5" s="8">
        <f t="shared" si="1"/>
        <v>2269</v>
      </c>
      <c r="AD5" s="8">
        <f t="shared" si="1"/>
        <v>2012</v>
      </c>
      <c r="AE5" s="8">
        <f t="shared" si="1"/>
        <v>2195</v>
      </c>
      <c r="AF5" s="8">
        <f t="shared" si="1"/>
        <v>2107</v>
      </c>
      <c r="AG5" s="8">
        <f t="shared" si="1"/>
        <v>1873</v>
      </c>
      <c r="AH5" s="8">
        <f t="shared" si="1"/>
        <v>1065</v>
      </c>
      <c r="AI5" s="8">
        <v>2530</v>
      </c>
      <c r="AJ5" s="8">
        <v>2245</v>
      </c>
      <c r="AK5" s="8">
        <v>568</v>
      </c>
      <c r="AL5" s="8">
        <v>2152</v>
      </c>
      <c r="AM5" s="8">
        <f t="shared" si="1"/>
        <v>2781</v>
      </c>
      <c r="AN5" s="8">
        <f t="shared" si="1"/>
        <v>1212</v>
      </c>
      <c r="AO5" s="8">
        <f t="shared" si="1"/>
        <v>846</v>
      </c>
      <c r="AP5" s="8">
        <f t="shared" si="1"/>
        <v>745</v>
      </c>
      <c r="AQ5" s="8">
        <f t="shared" si="1"/>
        <v>909</v>
      </c>
      <c r="AR5" s="8">
        <f t="shared" si="1"/>
        <v>1723</v>
      </c>
      <c r="AS5" s="8">
        <f t="shared" si="1"/>
        <v>615</v>
      </c>
      <c r="AT5" s="8">
        <f t="shared" si="0"/>
        <v>68742</v>
      </c>
      <c r="AU5" t="s">
        <v>127</v>
      </c>
      <c r="AV5" s="8">
        <f>AV4-AV29+AV28+AV31</f>
        <v>162168</v>
      </c>
      <c r="AW5" s="8">
        <f>AW4-AW29+AW28+AW31</f>
        <v>231313</v>
      </c>
      <c r="AY5" s="1"/>
    </row>
    <row r="6" spans="1:50" ht="15">
      <c r="A6" s="8">
        <v>2</v>
      </c>
      <c r="B6" s="11" t="s">
        <v>3</v>
      </c>
      <c r="C6" s="8">
        <v>300</v>
      </c>
      <c r="D6" s="8">
        <v>18</v>
      </c>
      <c r="E6" s="8">
        <v>700</v>
      </c>
      <c r="F6" s="8">
        <v>900</v>
      </c>
      <c r="G6" s="8">
        <v>1200</v>
      </c>
      <c r="H6" s="8">
        <v>1300</v>
      </c>
      <c r="I6" s="8">
        <v>1300</v>
      </c>
      <c r="J6" s="8">
        <v>800</v>
      </c>
      <c r="K6" s="8">
        <v>1500</v>
      </c>
      <c r="L6" s="8">
        <v>130</v>
      </c>
      <c r="M6" s="8">
        <v>1500</v>
      </c>
      <c r="N6" s="8">
        <v>1300</v>
      </c>
      <c r="O6" s="8">
        <v>1800</v>
      </c>
      <c r="P6" s="8">
        <v>1700</v>
      </c>
      <c r="Q6" s="8">
        <v>1200</v>
      </c>
      <c r="R6" s="8">
        <v>1100</v>
      </c>
      <c r="S6" s="8">
        <v>1600</v>
      </c>
      <c r="T6" s="8">
        <v>1900</v>
      </c>
      <c r="U6" s="8">
        <v>650</v>
      </c>
      <c r="V6" s="8">
        <v>2000</v>
      </c>
      <c r="W6" s="8">
        <v>2000</v>
      </c>
      <c r="X6" s="8">
        <v>1700</v>
      </c>
      <c r="Y6" s="8">
        <v>1300</v>
      </c>
      <c r="Z6" s="8">
        <v>2200</v>
      </c>
      <c r="AA6" s="8">
        <v>1300</v>
      </c>
      <c r="AB6" s="8">
        <v>1000</v>
      </c>
      <c r="AC6" s="8">
        <v>1800</v>
      </c>
      <c r="AD6" s="8">
        <v>1600</v>
      </c>
      <c r="AE6" s="8">
        <v>1800</v>
      </c>
      <c r="AF6" s="8">
        <v>1700</v>
      </c>
      <c r="AG6" s="8">
        <v>1500</v>
      </c>
      <c r="AH6" s="8">
        <v>900</v>
      </c>
      <c r="AI6" s="8">
        <v>2100</v>
      </c>
      <c r="AJ6" s="8">
        <v>1800</v>
      </c>
      <c r="AK6" s="8">
        <v>450</v>
      </c>
      <c r="AL6" s="8">
        <v>1800</v>
      </c>
      <c r="AM6" s="8">
        <v>2000</v>
      </c>
      <c r="AN6" s="8">
        <v>1000</v>
      </c>
      <c r="AO6" s="8">
        <v>700</v>
      </c>
      <c r="AP6" s="8">
        <v>700</v>
      </c>
      <c r="AQ6" s="8">
        <v>800</v>
      </c>
      <c r="AR6" s="8">
        <v>1300</v>
      </c>
      <c r="AS6" s="8">
        <v>500</v>
      </c>
      <c r="AT6" s="8">
        <f t="shared" si="0"/>
        <v>54848</v>
      </c>
      <c r="AU6" s="11" t="s">
        <v>3</v>
      </c>
      <c r="AV6" s="129">
        <v>113973</v>
      </c>
      <c r="AW6" s="128">
        <v>168821</v>
      </c>
      <c r="AX6" s="1"/>
    </row>
    <row r="7" spans="1:49" ht="15">
      <c r="A7" s="8">
        <v>3</v>
      </c>
      <c r="B7" s="11" t="s">
        <v>5</v>
      </c>
      <c r="C7" s="8">
        <v>125</v>
      </c>
      <c r="D7" s="8">
        <v>13</v>
      </c>
      <c r="E7" s="8">
        <v>358</v>
      </c>
      <c r="F7" s="8">
        <v>376</v>
      </c>
      <c r="G7" s="8">
        <v>566</v>
      </c>
      <c r="H7" s="8">
        <v>635</v>
      </c>
      <c r="I7" s="8">
        <v>510</v>
      </c>
      <c r="J7" s="8">
        <v>311</v>
      </c>
      <c r="K7" s="8">
        <v>772</v>
      </c>
      <c r="L7" s="8">
        <v>52</v>
      </c>
      <c r="M7" s="8">
        <v>901</v>
      </c>
      <c r="N7" s="8">
        <v>610</v>
      </c>
      <c r="O7" s="8">
        <v>710</v>
      </c>
      <c r="P7" s="8">
        <v>838</v>
      </c>
      <c r="Q7" s="8">
        <v>535</v>
      </c>
      <c r="R7" s="8">
        <v>632</v>
      </c>
      <c r="S7" s="8">
        <v>803</v>
      </c>
      <c r="T7" s="8">
        <v>893</v>
      </c>
      <c r="U7" s="8">
        <v>357</v>
      </c>
      <c r="V7" s="8">
        <v>812</v>
      </c>
      <c r="W7" s="8">
        <v>648</v>
      </c>
      <c r="X7" s="8">
        <v>660</v>
      </c>
      <c r="Y7" s="8">
        <v>490</v>
      </c>
      <c r="Z7" s="8">
        <v>1160</v>
      </c>
      <c r="AA7" s="8">
        <v>673</v>
      </c>
      <c r="AB7" s="8">
        <v>546</v>
      </c>
      <c r="AC7" s="8">
        <v>814</v>
      </c>
      <c r="AD7" s="8">
        <v>843</v>
      </c>
      <c r="AE7" s="8">
        <v>774</v>
      </c>
      <c r="AF7" s="8">
        <v>638</v>
      </c>
      <c r="AG7" s="8">
        <v>611</v>
      </c>
      <c r="AH7" s="8">
        <v>310</v>
      </c>
      <c r="AI7" s="8">
        <v>931</v>
      </c>
      <c r="AJ7" s="8">
        <v>853</v>
      </c>
      <c r="AK7" s="8">
        <v>172</v>
      </c>
      <c r="AL7" s="8">
        <v>822</v>
      </c>
      <c r="AM7" s="8">
        <v>1211</v>
      </c>
      <c r="AN7" s="8">
        <v>428</v>
      </c>
      <c r="AO7" s="8">
        <v>254</v>
      </c>
      <c r="AP7" s="8">
        <v>262</v>
      </c>
      <c r="AQ7" s="8">
        <v>296</v>
      </c>
      <c r="AR7" s="8">
        <v>590</v>
      </c>
      <c r="AS7" s="8">
        <v>232</v>
      </c>
      <c r="AT7" s="8">
        <f t="shared" si="0"/>
        <v>25027</v>
      </c>
      <c r="AU7" s="11" t="s">
        <v>5</v>
      </c>
      <c r="AV7" s="129">
        <v>52171</v>
      </c>
      <c r="AW7" s="128">
        <v>77198</v>
      </c>
    </row>
    <row r="8" spans="1:49" ht="15">
      <c r="A8" s="8">
        <v>4</v>
      </c>
      <c r="B8" s="11" t="s">
        <v>6</v>
      </c>
      <c r="C8" s="8">
        <v>4</v>
      </c>
      <c r="D8" s="8">
        <v>0</v>
      </c>
      <c r="E8" s="8">
        <v>23</v>
      </c>
      <c r="F8" s="8">
        <v>3</v>
      </c>
      <c r="G8" s="8">
        <v>13</v>
      </c>
      <c r="H8" s="8">
        <v>5</v>
      </c>
      <c r="I8" s="8">
        <v>20</v>
      </c>
      <c r="J8" s="8">
        <v>3</v>
      </c>
      <c r="K8" s="8">
        <v>10</v>
      </c>
      <c r="L8" s="8">
        <v>12</v>
      </c>
      <c r="M8" s="8">
        <v>50</v>
      </c>
      <c r="N8" s="8">
        <v>61</v>
      </c>
      <c r="O8" s="8">
        <v>110</v>
      </c>
      <c r="P8" s="8">
        <v>16</v>
      </c>
      <c r="Q8" s="8">
        <v>20</v>
      </c>
      <c r="R8" s="8">
        <v>28</v>
      </c>
      <c r="S8" s="8">
        <v>7</v>
      </c>
      <c r="T8" s="8">
        <v>6</v>
      </c>
      <c r="U8" s="8">
        <v>0</v>
      </c>
      <c r="V8" s="8">
        <v>40</v>
      </c>
      <c r="W8" s="8">
        <v>6</v>
      </c>
      <c r="X8" s="8">
        <v>2</v>
      </c>
      <c r="Y8" s="8">
        <v>8</v>
      </c>
      <c r="Z8" s="8">
        <v>4</v>
      </c>
      <c r="AA8" s="8">
        <v>4</v>
      </c>
      <c r="AB8" s="8">
        <v>25</v>
      </c>
      <c r="AC8" s="8">
        <v>1</v>
      </c>
      <c r="AD8" s="8">
        <v>2</v>
      </c>
      <c r="AE8" s="8">
        <v>54</v>
      </c>
      <c r="AF8" s="8">
        <v>6</v>
      </c>
      <c r="AG8" s="8">
        <v>5</v>
      </c>
      <c r="AH8" s="8">
        <v>4</v>
      </c>
      <c r="AI8" s="8">
        <v>43</v>
      </c>
      <c r="AJ8" s="8">
        <v>3</v>
      </c>
      <c r="AK8" s="8">
        <v>10</v>
      </c>
      <c r="AL8" s="8">
        <v>14</v>
      </c>
      <c r="AM8" s="8">
        <v>2</v>
      </c>
      <c r="AN8" s="8">
        <v>60</v>
      </c>
      <c r="AO8" s="8">
        <v>17</v>
      </c>
      <c r="AP8" s="8">
        <v>16</v>
      </c>
      <c r="AQ8" s="8">
        <v>10</v>
      </c>
      <c r="AR8" s="8">
        <v>3</v>
      </c>
      <c r="AS8" s="8">
        <v>0</v>
      </c>
      <c r="AT8" s="8">
        <f t="shared" si="0"/>
        <v>730</v>
      </c>
      <c r="AU8" s="11" t="s">
        <v>6</v>
      </c>
      <c r="AV8" s="129">
        <v>793</v>
      </c>
      <c r="AW8" s="128">
        <v>1523</v>
      </c>
    </row>
    <row r="9" spans="1:49" ht="15">
      <c r="A9" s="8" t="s">
        <v>74</v>
      </c>
      <c r="B9" s="11" t="s">
        <v>8</v>
      </c>
      <c r="C9" s="8">
        <f aca="true" t="shared" si="2" ref="C9:AP9">SUM(C7:C8)</f>
        <v>129</v>
      </c>
      <c r="D9" s="8">
        <f t="shared" si="2"/>
        <v>13</v>
      </c>
      <c r="E9" s="8">
        <f t="shared" si="2"/>
        <v>381</v>
      </c>
      <c r="F9" s="8">
        <f t="shared" si="2"/>
        <v>379</v>
      </c>
      <c r="G9" s="8">
        <f t="shared" si="2"/>
        <v>579</v>
      </c>
      <c r="H9" s="8">
        <f t="shared" si="2"/>
        <v>640</v>
      </c>
      <c r="I9" s="8">
        <f t="shared" si="2"/>
        <v>530</v>
      </c>
      <c r="J9" s="8">
        <f t="shared" si="2"/>
        <v>314</v>
      </c>
      <c r="K9" s="8">
        <f t="shared" si="2"/>
        <v>782</v>
      </c>
      <c r="L9" s="8">
        <f t="shared" si="2"/>
        <v>64</v>
      </c>
      <c r="M9" s="8">
        <f t="shared" si="2"/>
        <v>951</v>
      </c>
      <c r="N9" s="8">
        <f t="shared" si="2"/>
        <v>671</v>
      </c>
      <c r="O9" s="8">
        <f t="shared" si="2"/>
        <v>820</v>
      </c>
      <c r="P9" s="8">
        <f t="shared" si="2"/>
        <v>854</v>
      </c>
      <c r="Q9" s="8">
        <f t="shared" si="2"/>
        <v>555</v>
      </c>
      <c r="R9" s="8">
        <f t="shared" si="2"/>
        <v>660</v>
      </c>
      <c r="S9" s="8">
        <f t="shared" si="2"/>
        <v>810</v>
      </c>
      <c r="T9" s="8">
        <f t="shared" si="2"/>
        <v>899</v>
      </c>
      <c r="U9" s="8">
        <f t="shared" si="2"/>
        <v>357</v>
      </c>
      <c r="V9" s="8">
        <f t="shared" si="2"/>
        <v>852</v>
      </c>
      <c r="W9" s="8">
        <f t="shared" si="2"/>
        <v>654</v>
      </c>
      <c r="X9" s="8">
        <f t="shared" si="2"/>
        <v>662</v>
      </c>
      <c r="Y9" s="8">
        <f t="shared" si="2"/>
        <v>498</v>
      </c>
      <c r="Z9" s="8">
        <f t="shared" si="2"/>
        <v>1164</v>
      </c>
      <c r="AA9" s="8">
        <f t="shared" si="2"/>
        <v>677</v>
      </c>
      <c r="AB9" s="8">
        <f t="shared" si="2"/>
        <v>571</v>
      </c>
      <c r="AC9" s="8">
        <f t="shared" si="2"/>
        <v>815</v>
      </c>
      <c r="AD9" s="8">
        <f t="shared" si="2"/>
        <v>845</v>
      </c>
      <c r="AE9" s="8">
        <f t="shared" si="2"/>
        <v>828</v>
      </c>
      <c r="AF9" s="8">
        <f t="shared" si="2"/>
        <v>644</v>
      </c>
      <c r="AG9" s="8">
        <f t="shared" si="2"/>
        <v>616</v>
      </c>
      <c r="AH9" s="8">
        <f t="shared" si="2"/>
        <v>314</v>
      </c>
      <c r="AI9" s="8">
        <f t="shared" si="2"/>
        <v>974</v>
      </c>
      <c r="AJ9" s="8">
        <f t="shared" si="2"/>
        <v>856</v>
      </c>
      <c r="AK9" s="8">
        <f t="shared" si="2"/>
        <v>182</v>
      </c>
      <c r="AL9" s="8">
        <f t="shared" si="2"/>
        <v>836</v>
      </c>
      <c r="AM9" s="8">
        <f t="shared" si="2"/>
        <v>1213</v>
      </c>
      <c r="AN9" s="8">
        <f t="shared" si="2"/>
        <v>488</v>
      </c>
      <c r="AO9" s="8">
        <f t="shared" si="2"/>
        <v>271</v>
      </c>
      <c r="AP9" s="8">
        <f t="shared" si="2"/>
        <v>278</v>
      </c>
      <c r="AQ9" s="8">
        <f>SUM(AQ7:AQ8)</f>
        <v>306</v>
      </c>
      <c r="AR9" s="8">
        <f>SUM(AR7:AR8)</f>
        <v>593</v>
      </c>
      <c r="AS9" s="8">
        <f>SUM(AS7:AS8)</f>
        <v>232</v>
      </c>
      <c r="AT9" s="8">
        <f t="shared" si="0"/>
        <v>25757</v>
      </c>
      <c r="AU9" s="11" t="s">
        <v>8</v>
      </c>
      <c r="AV9" s="8">
        <f>SUM(AV7:AV8)</f>
        <v>52964</v>
      </c>
      <c r="AW9" s="8">
        <f>SUM(AW7:AW8)</f>
        <v>78721</v>
      </c>
    </row>
    <row r="10" spans="1:50" ht="15">
      <c r="A10" s="8" t="s">
        <v>75</v>
      </c>
      <c r="B10" s="11" t="s">
        <v>10</v>
      </c>
      <c r="C10" s="18">
        <f aca="true" t="shared" si="3" ref="C10:AT10">C9/C4</f>
        <v>0.3760932944606414</v>
      </c>
      <c r="D10" s="18">
        <f t="shared" si="3"/>
        <v>0.5652173913043478</v>
      </c>
      <c r="E10" s="18">
        <f t="shared" si="3"/>
        <v>0.4309954751131222</v>
      </c>
      <c r="F10" s="18">
        <f t="shared" si="3"/>
        <v>0.3408273381294964</v>
      </c>
      <c r="G10" s="18">
        <f t="shared" si="3"/>
        <v>0.3912162162162162</v>
      </c>
      <c r="H10" s="18">
        <f t="shared" si="3"/>
        <v>0.3742690058479532</v>
      </c>
      <c r="I10" s="18">
        <f t="shared" si="3"/>
        <v>0.3051237766263673</v>
      </c>
      <c r="J10" s="18">
        <f t="shared" si="3"/>
        <v>0.33511205976520814</v>
      </c>
      <c r="K10" s="18">
        <f t="shared" si="3"/>
        <v>0.3941532258064516</v>
      </c>
      <c r="L10" s="18">
        <f t="shared" si="3"/>
        <v>0.45390070921985815</v>
      </c>
      <c r="M10" s="18">
        <f t="shared" si="3"/>
        <v>0.4884437596302003</v>
      </c>
      <c r="N10" s="18">
        <f t="shared" si="3"/>
        <v>0.40227817745803357</v>
      </c>
      <c r="O10" s="18">
        <f t="shared" si="3"/>
        <v>0.37306642402183804</v>
      </c>
      <c r="P10" s="18">
        <f t="shared" si="3"/>
        <v>0.4007508212106992</v>
      </c>
      <c r="Q10" s="18">
        <f t="shared" si="3"/>
        <v>0.37449392712550605</v>
      </c>
      <c r="R10" s="18">
        <f t="shared" si="3"/>
        <v>0.4721030042918455</v>
      </c>
      <c r="S10" s="18">
        <f t="shared" si="3"/>
        <v>0.4041916167664671</v>
      </c>
      <c r="T10" s="18">
        <f t="shared" si="3"/>
        <v>0.36515028432168967</v>
      </c>
      <c r="U10" s="18">
        <f t="shared" si="3"/>
        <v>0.44128553770086526</v>
      </c>
      <c r="V10" s="18">
        <f t="shared" si="3"/>
        <v>0.3425814234016888</v>
      </c>
      <c r="W10" s="18">
        <f t="shared" si="3"/>
        <v>0.2725</v>
      </c>
      <c r="X10" s="18">
        <f t="shared" si="3"/>
        <v>0.31285444234404536</v>
      </c>
      <c r="Y10" s="18">
        <f t="shared" si="3"/>
        <v>0.32005141388174807</v>
      </c>
      <c r="Z10" s="18">
        <f t="shared" si="3"/>
        <v>0.4341663558373741</v>
      </c>
      <c r="AA10" s="18">
        <f t="shared" si="3"/>
        <v>0.3796971396522715</v>
      </c>
      <c r="AB10" s="18">
        <f t="shared" si="3"/>
        <v>0.4290007513148009</v>
      </c>
      <c r="AC10" s="18">
        <f t="shared" si="3"/>
        <v>0.3598233995584989</v>
      </c>
      <c r="AD10" s="18">
        <f t="shared" si="3"/>
        <v>0.42039800995024873</v>
      </c>
      <c r="AE10" s="18">
        <f t="shared" si="3"/>
        <v>0.3810400368154625</v>
      </c>
      <c r="AF10" s="18">
        <f t="shared" si="3"/>
        <v>0.30946660259490627</v>
      </c>
      <c r="AG10" s="18">
        <f t="shared" si="3"/>
        <v>0.3311827956989247</v>
      </c>
      <c r="AH10" s="18">
        <f t="shared" si="3"/>
        <v>0.2945590994371482</v>
      </c>
      <c r="AI10" s="18">
        <f t="shared" si="3"/>
        <v>0.3849802371541502</v>
      </c>
      <c r="AJ10" s="18">
        <f t="shared" si="3"/>
        <v>0.38129175946547883</v>
      </c>
      <c r="AK10" s="18">
        <f t="shared" si="3"/>
        <v>0.3204225352112676</v>
      </c>
      <c r="AL10" s="18">
        <f t="shared" si="3"/>
        <v>0.38847583643122674</v>
      </c>
      <c r="AM10" s="18">
        <f t="shared" si="3"/>
        <v>0.4401306240928882</v>
      </c>
      <c r="AN10" s="18">
        <f t="shared" si="3"/>
        <v>0.4006568144499179</v>
      </c>
      <c r="AO10" s="18">
        <f t="shared" si="3"/>
        <v>0.3207100591715976</v>
      </c>
      <c r="AP10" s="18">
        <f t="shared" si="3"/>
        <v>0.36387434554973824</v>
      </c>
      <c r="AQ10" s="18">
        <f>AQ9/AQ4</f>
        <v>0.33962264150943394</v>
      </c>
      <c r="AR10" s="18">
        <f>AR9/AR4</f>
        <v>0.3463785046728972</v>
      </c>
      <c r="AS10" s="18">
        <f>AS9/AS4</f>
        <v>0.3772357723577236</v>
      </c>
      <c r="AT10" s="18">
        <f t="shared" si="3"/>
        <v>0.375658134616787</v>
      </c>
      <c r="AU10" s="11" t="s">
        <v>10</v>
      </c>
      <c r="AV10" s="18">
        <f>AV9/AV4</f>
        <v>0.3294641635252989</v>
      </c>
      <c r="AW10" s="18">
        <f>AW9/AW4</f>
        <v>0.3432756417803709</v>
      </c>
      <c r="AX10" s="6"/>
    </row>
    <row r="11" spans="1:50" ht="15">
      <c r="A11" s="8" t="s">
        <v>76</v>
      </c>
      <c r="B11" s="11" t="s">
        <v>37</v>
      </c>
      <c r="C11" s="18">
        <f aca="true" t="shared" si="4" ref="C11:AT11">C8/C9</f>
        <v>0.031007751937984496</v>
      </c>
      <c r="D11" s="18">
        <f t="shared" si="4"/>
        <v>0</v>
      </c>
      <c r="E11" s="18">
        <f t="shared" si="4"/>
        <v>0.06036745406824147</v>
      </c>
      <c r="F11" s="18">
        <f t="shared" si="4"/>
        <v>0.0079155672823219</v>
      </c>
      <c r="G11" s="18">
        <f t="shared" si="4"/>
        <v>0.022452504317789293</v>
      </c>
      <c r="H11" s="18">
        <f t="shared" si="4"/>
        <v>0.0078125</v>
      </c>
      <c r="I11" s="18">
        <f t="shared" si="4"/>
        <v>0.03773584905660377</v>
      </c>
      <c r="J11" s="18">
        <f t="shared" si="4"/>
        <v>0.009554140127388535</v>
      </c>
      <c r="K11" s="18">
        <f t="shared" si="4"/>
        <v>0.01278772378516624</v>
      </c>
      <c r="L11" s="18">
        <f t="shared" si="4"/>
        <v>0.1875</v>
      </c>
      <c r="M11" s="18">
        <f t="shared" si="4"/>
        <v>0.052576235541535225</v>
      </c>
      <c r="N11" s="18">
        <f t="shared" si="4"/>
        <v>0.09090909090909091</v>
      </c>
      <c r="O11" s="18">
        <f t="shared" si="4"/>
        <v>0.13414634146341464</v>
      </c>
      <c r="P11" s="18">
        <f t="shared" si="4"/>
        <v>0.01873536299765808</v>
      </c>
      <c r="Q11" s="18">
        <f t="shared" si="4"/>
        <v>0.036036036036036036</v>
      </c>
      <c r="R11" s="18">
        <f t="shared" si="4"/>
        <v>0.04242424242424243</v>
      </c>
      <c r="S11" s="18">
        <f t="shared" si="4"/>
        <v>0.008641975308641974</v>
      </c>
      <c r="T11" s="18">
        <f t="shared" si="4"/>
        <v>0.006674082313681869</v>
      </c>
      <c r="U11" s="18">
        <f t="shared" si="4"/>
        <v>0</v>
      </c>
      <c r="V11" s="18">
        <f t="shared" si="4"/>
        <v>0.046948356807511735</v>
      </c>
      <c r="W11" s="18">
        <f t="shared" si="4"/>
        <v>0.009174311926605505</v>
      </c>
      <c r="X11" s="18">
        <f t="shared" si="4"/>
        <v>0.0030211480362537764</v>
      </c>
      <c r="Y11" s="18">
        <f t="shared" si="4"/>
        <v>0.01606425702811245</v>
      </c>
      <c r="Z11" s="18">
        <f t="shared" si="4"/>
        <v>0.003436426116838488</v>
      </c>
      <c r="AA11" s="18">
        <f t="shared" si="4"/>
        <v>0.005908419497784343</v>
      </c>
      <c r="AB11" s="18">
        <f t="shared" si="4"/>
        <v>0.043782837127845885</v>
      </c>
      <c r="AC11" s="18">
        <f t="shared" si="4"/>
        <v>0.001226993865030675</v>
      </c>
      <c r="AD11" s="18">
        <f t="shared" si="4"/>
        <v>0.002366863905325444</v>
      </c>
      <c r="AE11" s="18">
        <f t="shared" si="4"/>
        <v>0.06521739130434782</v>
      </c>
      <c r="AF11" s="18">
        <f t="shared" si="4"/>
        <v>0.009316770186335404</v>
      </c>
      <c r="AG11" s="18">
        <f t="shared" si="4"/>
        <v>0.008116883116883116</v>
      </c>
      <c r="AH11" s="18">
        <f t="shared" si="4"/>
        <v>0.012738853503184714</v>
      </c>
      <c r="AI11" s="18">
        <f t="shared" si="4"/>
        <v>0.044147843942505136</v>
      </c>
      <c r="AJ11" s="18">
        <f t="shared" si="4"/>
        <v>0.0035046728971962616</v>
      </c>
      <c r="AK11" s="18">
        <f t="shared" si="4"/>
        <v>0.054945054945054944</v>
      </c>
      <c r="AL11" s="18">
        <f t="shared" si="4"/>
        <v>0.01674641148325359</v>
      </c>
      <c r="AM11" s="18">
        <f t="shared" si="4"/>
        <v>0.0016488046166529267</v>
      </c>
      <c r="AN11" s="18">
        <f t="shared" si="4"/>
        <v>0.12295081967213115</v>
      </c>
      <c r="AO11" s="18">
        <f t="shared" si="4"/>
        <v>0.06273062730627306</v>
      </c>
      <c r="AP11" s="18">
        <f t="shared" si="4"/>
        <v>0.05755395683453238</v>
      </c>
      <c r="AQ11" s="18">
        <f>AQ8/AQ9</f>
        <v>0.032679738562091505</v>
      </c>
      <c r="AR11" s="18">
        <f>AR8/AR9</f>
        <v>0.00505902192242833</v>
      </c>
      <c r="AS11" s="18">
        <f>AS8/AS9</f>
        <v>0</v>
      </c>
      <c r="AT11" s="18">
        <f t="shared" si="4"/>
        <v>0.02834180999339985</v>
      </c>
      <c r="AU11" s="11" t="s">
        <v>37</v>
      </c>
      <c r="AV11" s="18">
        <f>AV8/AV9</f>
        <v>0.014972434106185333</v>
      </c>
      <c r="AW11" s="18">
        <f>AW8/AW9</f>
        <v>0.019346807078162116</v>
      </c>
      <c r="AX11" s="6"/>
    </row>
    <row r="12" spans="1:49" ht="15">
      <c r="A12" s="8">
        <v>5</v>
      </c>
      <c r="B12" s="11" t="s">
        <v>11</v>
      </c>
      <c r="C12" s="8">
        <v>171</v>
      </c>
      <c r="D12" s="8">
        <v>5</v>
      </c>
      <c r="E12" s="8">
        <v>319</v>
      </c>
      <c r="F12" s="8">
        <v>521</v>
      </c>
      <c r="G12" s="8">
        <v>621</v>
      </c>
      <c r="H12" s="8">
        <v>660</v>
      </c>
      <c r="I12" s="8">
        <v>770</v>
      </c>
      <c r="J12" s="8">
        <v>486</v>
      </c>
      <c r="K12" s="8">
        <v>718</v>
      </c>
      <c r="L12" s="8">
        <v>66</v>
      </c>
      <c r="M12" s="8">
        <v>549</v>
      </c>
      <c r="N12" s="8">
        <v>629</v>
      </c>
      <c r="O12" s="8">
        <v>980</v>
      </c>
      <c r="P12" s="8">
        <v>846</v>
      </c>
      <c r="Q12" s="8">
        <v>645</v>
      </c>
      <c r="R12" s="8">
        <v>440</v>
      </c>
      <c r="S12" s="8">
        <v>790</v>
      </c>
      <c r="T12" s="8">
        <v>1001</v>
      </c>
      <c r="U12" s="8">
        <v>293</v>
      </c>
      <c r="V12" s="8">
        <v>1148</v>
      </c>
      <c r="W12" s="8">
        <v>1346</v>
      </c>
      <c r="X12" s="8">
        <v>1038</v>
      </c>
      <c r="Y12" s="8">
        <v>802</v>
      </c>
      <c r="Z12" s="8">
        <v>1036</v>
      </c>
      <c r="AA12" s="8">
        <v>623</v>
      </c>
      <c r="AB12" s="8">
        <v>429</v>
      </c>
      <c r="AC12" s="8">
        <v>985</v>
      </c>
      <c r="AD12" s="8">
        <v>755</v>
      </c>
      <c r="AE12" s="8">
        <v>972</v>
      </c>
      <c r="AF12" s="8">
        <v>1056</v>
      </c>
      <c r="AG12" s="8">
        <v>884</v>
      </c>
      <c r="AH12" s="8">
        <v>586</v>
      </c>
      <c r="AI12" s="8">
        <v>1126</v>
      </c>
      <c r="AJ12" s="8">
        <v>944</v>
      </c>
      <c r="AK12" s="8">
        <v>268</v>
      </c>
      <c r="AL12" s="8">
        <v>964</v>
      </c>
      <c r="AM12" s="8">
        <v>787</v>
      </c>
      <c r="AN12" s="8">
        <v>512</v>
      </c>
      <c r="AO12" s="8">
        <v>429</v>
      </c>
      <c r="AP12" s="8">
        <v>422</v>
      </c>
      <c r="AQ12" s="8">
        <v>494</v>
      </c>
      <c r="AR12" s="8">
        <v>707</v>
      </c>
      <c r="AS12" s="8">
        <v>268</v>
      </c>
      <c r="AT12" s="8">
        <f>SUM(C12:AS12)</f>
        <v>29091</v>
      </c>
      <c r="AU12" s="11" t="s">
        <v>11</v>
      </c>
      <c r="AV12" s="11">
        <v>61009</v>
      </c>
      <c r="AW12" s="8">
        <v>90100</v>
      </c>
    </row>
    <row r="13" spans="1:49" ht="15">
      <c r="A13" s="8">
        <v>6</v>
      </c>
      <c r="B13" s="11" t="s">
        <v>12</v>
      </c>
      <c r="C13" s="8">
        <v>4</v>
      </c>
      <c r="D13" s="8">
        <v>0</v>
      </c>
      <c r="E13" s="8">
        <v>23</v>
      </c>
      <c r="F13" s="8">
        <v>3</v>
      </c>
      <c r="G13" s="8">
        <v>13</v>
      </c>
      <c r="H13" s="8">
        <v>5</v>
      </c>
      <c r="I13" s="8">
        <v>20</v>
      </c>
      <c r="J13" s="8">
        <v>3</v>
      </c>
      <c r="K13" s="8">
        <v>10</v>
      </c>
      <c r="L13" s="8">
        <v>12</v>
      </c>
      <c r="M13" s="8">
        <v>50</v>
      </c>
      <c r="N13" s="8">
        <v>61</v>
      </c>
      <c r="O13" s="8">
        <v>110</v>
      </c>
      <c r="P13" s="8">
        <v>16</v>
      </c>
      <c r="Q13" s="8">
        <v>20</v>
      </c>
      <c r="R13" s="8">
        <v>28</v>
      </c>
      <c r="S13" s="8">
        <v>7</v>
      </c>
      <c r="T13" s="8">
        <v>6</v>
      </c>
      <c r="U13" s="8">
        <v>0</v>
      </c>
      <c r="V13" s="8">
        <v>40</v>
      </c>
      <c r="W13" s="8">
        <v>6</v>
      </c>
      <c r="X13" s="8">
        <v>2</v>
      </c>
      <c r="Y13" s="8">
        <v>8</v>
      </c>
      <c r="Z13" s="8">
        <v>4</v>
      </c>
      <c r="AA13" s="8">
        <v>4</v>
      </c>
      <c r="AB13" s="8">
        <v>25</v>
      </c>
      <c r="AC13" s="8">
        <v>1</v>
      </c>
      <c r="AD13" s="8">
        <v>2</v>
      </c>
      <c r="AE13" s="8">
        <v>54</v>
      </c>
      <c r="AF13" s="8">
        <v>6</v>
      </c>
      <c r="AG13" s="8">
        <v>5</v>
      </c>
      <c r="AH13" s="8">
        <v>4</v>
      </c>
      <c r="AI13" s="8">
        <v>43</v>
      </c>
      <c r="AJ13" s="8">
        <v>3</v>
      </c>
      <c r="AK13" s="8">
        <v>10</v>
      </c>
      <c r="AL13" s="8">
        <v>14</v>
      </c>
      <c r="AM13" s="8">
        <v>2</v>
      </c>
      <c r="AN13" s="8">
        <v>60</v>
      </c>
      <c r="AO13" s="8">
        <v>17</v>
      </c>
      <c r="AP13" s="8">
        <v>16</v>
      </c>
      <c r="AQ13" s="8">
        <v>10</v>
      </c>
      <c r="AR13" s="8">
        <v>3</v>
      </c>
      <c r="AS13" s="8">
        <v>0</v>
      </c>
      <c r="AT13" s="8">
        <f>SUM(C13:AS13)</f>
        <v>730</v>
      </c>
      <c r="AU13" s="11" t="s">
        <v>12</v>
      </c>
      <c r="AV13" s="11">
        <v>793</v>
      </c>
      <c r="AW13" s="8">
        <v>1523</v>
      </c>
    </row>
    <row r="14" spans="1:49" ht="15">
      <c r="A14" s="8">
        <v>7</v>
      </c>
      <c r="B14" s="11" t="s">
        <v>13</v>
      </c>
      <c r="C14" s="8">
        <v>125</v>
      </c>
      <c r="D14" s="8">
        <v>13</v>
      </c>
      <c r="E14" s="8">
        <v>358</v>
      </c>
      <c r="F14" s="8">
        <v>376</v>
      </c>
      <c r="G14" s="8">
        <v>565</v>
      </c>
      <c r="H14" s="8">
        <v>635</v>
      </c>
      <c r="I14" s="8">
        <v>510</v>
      </c>
      <c r="J14" s="8">
        <v>311</v>
      </c>
      <c r="K14" s="8">
        <v>772</v>
      </c>
      <c r="L14" s="8">
        <v>52</v>
      </c>
      <c r="M14" s="8">
        <v>901</v>
      </c>
      <c r="N14" s="8">
        <v>610</v>
      </c>
      <c r="O14" s="8">
        <v>710</v>
      </c>
      <c r="P14" s="8">
        <v>834</v>
      </c>
      <c r="Q14" s="8">
        <v>535</v>
      </c>
      <c r="R14" s="8">
        <v>632</v>
      </c>
      <c r="S14" s="8">
        <v>803</v>
      </c>
      <c r="T14" s="8">
        <v>893</v>
      </c>
      <c r="U14" s="8">
        <v>357</v>
      </c>
      <c r="V14" s="8">
        <v>799</v>
      </c>
      <c r="W14" s="8">
        <v>643</v>
      </c>
      <c r="X14" s="8">
        <v>658</v>
      </c>
      <c r="Y14" s="8">
        <v>490</v>
      </c>
      <c r="Z14" s="8">
        <v>1160</v>
      </c>
      <c r="AA14" s="8">
        <v>671</v>
      </c>
      <c r="AB14" s="8">
        <v>546</v>
      </c>
      <c r="AC14" s="8">
        <v>814</v>
      </c>
      <c r="AD14" s="8">
        <v>840</v>
      </c>
      <c r="AE14" s="8">
        <v>774</v>
      </c>
      <c r="AF14" s="8">
        <v>638</v>
      </c>
      <c r="AG14" s="8">
        <v>611</v>
      </c>
      <c r="AH14" s="8">
        <v>310</v>
      </c>
      <c r="AI14" s="8">
        <v>931</v>
      </c>
      <c r="AJ14" s="8">
        <v>853</v>
      </c>
      <c r="AK14" s="8">
        <v>172</v>
      </c>
      <c r="AL14" s="8">
        <v>822</v>
      </c>
      <c r="AM14" s="8">
        <v>1211</v>
      </c>
      <c r="AN14" s="8">
        <v>428</v>
      </c>
      <c r="AO14" s="8">
        <v>254</v>
      </c>
      <c r="AP14" s="8">
        <v>262</v>
      </c>
      <c r="AQ14" s="8">
        <v>296</v>
      </c>
      <c r="AR14" s="8">
        <v>590</v>
      </c>
      <c r="AS14" s="8">
        <v>232</v>
      </c>
      <c r="AT14" s="8">
        <f>SUM(C14:AS14)</f>
        <v>24997</v>
      </c>
      <c r="AU14" s="11" t="s">
        <v>13</v>
      </c>
      <c r="AV14" s="11">
        <v>51997</v>
      </c>
      <c r="AW14" s="8">
        <v>76994</v>
      </c>
    </row>
    <row r="15" spans="1:49" ht="15">
      <c r="A15" s="8" t="s">
        <v>77</v>
      </c>
      <c r="B15" s="11" t="s">
        <v>16</v>
      </c>
      <c r="C15" s="8">
        <f aca="true" t="shared" si="5" ref="C15:AS15">SUM(C13:C14)</f>
        <v>129</v>
      </c>
      <c r="D15" s="8">
        <f t="shared" si="5"/>
        <v>13</v>
      </c>
      <c r="E15" s="8">
        <f t="shared" si="5"/>
        <v>381</v>
      </c>
      <c r="F15" s="8">
        <f t="shared" si="5"/>
        <v>379</v>
      </c>
      <c r="G15" s="8">
        <f t="shared" si="5"/>
        <v>578</v>
      </c>
      <c r="H15" s="8">
        <f t="shared" si="5"/>
        <v>640</v>
      </c>
      <c r="I15" s="8">
        <f t="shared" si="5"/>
        <v>530</v>
      </c>
      <c r="J15" s="8">
        <f t="shared" si="5"/>
        <v>314</v>
      </c>
      <c r="K15" s="8">
        <f t="shared" si="5"/>
        <v>782</v>
      </c>
      <c r="L15" s="8">
        <f t="shared" si="5"/>
        <v>64</v>
      </c>
      <c r="M15" s="8">
        <f t="shared" si="5"/>
        <v>951</v>
      </c>
      <c r="N15" s="8">
        <f t="shared" si="5"/>
        <v>671</v>
      </c>
      <c r="O15" s="8">
        <f t="shared" si="5"/>
        <v>820</v>
      </c>
      <c r="P15" s="8">
        <f t="shared" si="5"/>
        <v>850</v>
      </c>
      <c r="Q15" s="8">
        <f t="shared" si="5"/>
        <v>555</v>
      </c>
      <c r="R15" s="8">
        <f t="shared" si="5"/>
        <v>660</v>
      </c>
      <c r="S15" s="8">
        <f t="shared" si="5"/>
        <v>810</v>
      </c>
      <c r="T15" s="8">
        <f t="shared" si="5"/>
        <v>899</v>
      </c>
      <c r="U15" s="8">
        <f t="shared" si="5"/>
        <v>357</v>
      </c>
      <c r="V15" s="8">
        <f t="shared" si="5"/>
        <v>839</v>
      </c>
      <c r="W15" s="8">
        <f t="shared" si="5"/>
        <v>649</v>
      </c>
      <c r="X15" s="8">
        <f t="shared" si="5"/>
        <v>660</v>
      </c>
      <c r="Y15" s="8">
        <f t="shared" si="5"/>
        <v>498</v>
      </c>
      <c r="Z15" s="8">
        <f t="shared" si="5"/>
        <v>1164</v>
      </c>
      <c r="AA15" s="8">
        <f t="shared" si="5"/>
        <v>675</v>
      </c>
      <c r="AB15" s="8">
        <f t="shared" si="5"/>
        <v>571</v>
      </c>
      <c r="AC15" s="8">
        <f t="shared" si="5"/>
        <v>815</v>
      </c>
      <c r="AD15" s="8">
        <f t="shared" si="5"/>
        <v>842</v>
      </c>
      <c r="AE15" s="8">
        <f t="shared" si="5"/>
        <v>828</v>
      </c>
      <c r="AF15" s="8">
        <f t="shared" si="5"/>
        <v>644</v>
      </c>
      <c r="AG15" s="8">
        <f t="shared" si="5"/>
        <v>616</v>
      </c>
      <c r="AH15" s="8">
        <f t="shared" si="5"/>
        <v>314</v>
      </c>
      <c r="AI15" s="8">
        <f t="shared" si="5"/>
        <v>974</v>
      </c>
      <c r="AJ15" s="8">
        <f t="shared" si="5"/>
        <v>856</v>
      </c>
      <c r="AK15" s="8">
        <f t="shared" si="5"/>
        <v>182</v>
      </c>
      <c r="AL15" s="8">
        <f t="shared" si="5"/>
        <v>836</v>
      </c>
      <c r="AM15" s="8">
        <f t="shared" si="5"/>
        <v>1213</v>
      </c>
      <c r="AN15" s="8">
        <f t="shared" si="5"/>
        <v>488</v>
      </c>
      <c r="AO15" s="8">
        <f t="shared" si="5"/>
        <v>271</v>
      </c>
      <c r="AP15" s="8">
        <f t="shared" si="5"/>
        <v>278</v>
      </c>
      <c r="AQ15" s="8">
        <f t="shared" si="5"/>
        <v>306</v>
      </c>
      <c r="AR15" s="8">
        <f t="shared" si="5"/>
        <v>593</v>
      </c>
      <c r="AS15" s="8">
        <f t="shared" si="5"/>
        <v>232</v>
      </c>
      <c r="AT15" s="8">
        <f>SUM(C15:AS15)</f>
        <v>25727</v>
      </c>
      <c r="AU15" s="11" t="s">
        <v>16</v>
      </c>
      <c r="AV15" s="8">
        <f>SUM(AV13:AV14)</f>
        <v>52790</v>
      </c>
      <c r="AW15" s="8">
        <f>SUM(AW13:AW14)</f>
        <v>78517</v>
      </c>
    </row>
    <row r="16" spans="1:49" ht="15">
      <c r="A16" s="8" t="s">
        <v>144</v>
      </c>
      <c r="B16" s="11" t="s">
        <v>126</v>
      </c>
      <c r="C16" s="13">
        <f>C15/C4</f>
        <v>0.3760932944606414</v>
      </c>
      <c r="D16" s="13">
        <f aca="true" t="shared" si="6" ref="D16:AS16">D15/D4</f>
        <v>0.5652173913043478</v>
      </c>
      <c r="E16" s="13">
        <f t="shared" si="6"/>
        <v>0.4309954751131222</v>
      </c>
      <c r="F16" s="13">
        <f t="shared" si="6"/>
        <v>0.3408273381294964</v>
      </c>
      <c r="G16" s="13">
        <f t="shared" si="6"/>
        <v>0.39054054054054055</v>
      </c>
      <c r="H16" s="13">
        <f t="shared" si="6"/>
        <v>0.3742690058479532</v>
      </c>
      <c r="I16" s="13">
        <f t="shared" si="6"/>
        <v>0.3051237766263673</v>
      </c>
      <c r="J16" s="13">
        <f t="shared" si="6"/>
        <v>0.33511205976520814</v>
      </c>
      <c r="K16" s="13">
        <f t="shared" si="6"/>
        <v>0.3941532258064516</v>
      </c>
      <c r="L16" s="13">
        <f t="shared" si="6"/>
        <v>0.45390070921985815</v>
      </c>
      <c r="M16" s="13">
        <f t="shared" si="6"/>
        <v>0.4884437596302003</v>
      </c>
      <c r="N16" s="13">
        <f t="shared" si="6"/>
        <v>0.40227817745803357</v>
      </c>
      <c r="O16" s="13">
        <f t="shared" si="6"/>
        <v>0.37306642402183804</v>
      </c>
      <c r="P16" s="13">
        <f t="shared" si="6"/>
        <v>0.3988737681839512</v>
      </c>
      <c r="Q16" s="13">
        <f t="shared" si="6"/>
        <v>0.37449392712550605</v>
      </c>
      <c r="R16" s="13">
        <f t="shared" si="6"/>
        <v>0.4721030042918455</v>
      </c>
      <c r="S16" s="13">
        <f t="shared" si="6"/>
        <v>0.4041916167664671</v>
      </c>
      <c r="T16" s="13">
        <f t="shared" si="6"/>
        <v>0.36515028432168967</v>
      </c>
      <c r="U16" s="13">
        <f t="shared" si="6"/>
        <v>0.44128553770086526</v>
      </c>
      <c r="V16" s="13">
        <f t="shared" si="6"/>
        <v>0.3373542420587053</v>
      </c>
      <c r="W16" s="13">
        <f t="shared" si="6"/>
        <v>0.2704166666666667</v>
      </c>
      <c r="X16" s="13">
        <f t="shared" si="6"/>
        <v>0.31190926275992437</v>
      </c>
      <c r="Y16" s="13">
        <f t="shared" si="6"/>
        <v>0.32005141388174807</v>
      </c>
      <c r="Z16" s="13">
        <f t="shared" si="6"/>
        <v>0.4341663558373741</v>
      </c>
      <c r="AA16" s="13">
        <f t="shared" si="6"/>
        <v>0.3785754346606842</v>
      </c>
      <c r="AB16" s="13">
        <f t="shared" si="6"/>
        <v>0.4290007513148009</v>
      </c>
      <c r="AC16" s="13">
        <f t="shared" si="6"/>
        <v>0.3598233995584989</v>
      </c>
      <c r="AD16" s="13">
        <f t="shared" si="6"/>
        <v>0.41890547263681593</v>
      </c>
      <c r="AE16" s="13">
        <f t="shared" si="6"/>
        <v>0.3810400368154625</v>
      </c>
      <c r="AF16" s="13">
        <f t="shared" si="6"/>
        <v>0.30946660259490627</v>
      </c>
      <c r="AG16" s="13">
        <f t="shared" si="6"/>
        <v>0.3311827956989247</v>
      </c>
      <c r="AH16" s="13">
        <f t="shared" si="6"/>
        <v>0.2945590994371482</v>
      </c>
      <c r="AI16" s="13">
        <f t="shared" si="6"/>
        <v>0.3849802371541502</v>
      </c>
      <c r="AJ16" s="13">
        <f t="shared" si="6"/>
        <v>0.38129175946547883</v>
      </c>
      <c r="AK16" s="13">
        <f t="shared" si="6"/>
        <v>0.3204225352112676</v>
      </c>
      <c r="AL16" s="13">
        <f t="shared" si="6"/>
        <v>0.38847583643122674</v>
      </c>
      <c r="AM16" s="13">
        <f t="shared" si="6"/>
        <v>0.4401306240928882</v>
      </c>
      <c r="AN16" s="13">
        <f t="shared" si="6"/>
        <v>0.4006568144499179</v>
      </c>
      <c r="AO16" s="13">
        <f t="shared" si="6"/>
        <v>0.3207100591715976</v>
      </c>
      <c r="AP16" s="13">
        <f t="shared" si="6"/>
        <v>0.36387434554973824</v>
      </c>
      <c r="AQ16" s="13">
        <f t="shared" si="6"/>
        <v>0.33962264150943394</v>
      </c>
      <c r="AR16" s="13">
        <f t="shared" si="6"/>
        <v>0.3463785046728972</v>
      </c>
      <c r="AS16" s="13">
        <f t="shared" si="6"/>
        <v>0.3772357723577236</v>
      </c>
      <c r="AT16" s="13">
        <f>AT15/AT4</f>
        <v>0.3752205935973164</v>
      </c>
      <c r="AU16" s="11" t="s">
        <v>126</v>
      </c>
      <c r="AV16" s="13">
        <f>AV15/AV4</f>
        <v>0.32838179126388733</v>
      </c>
      <c r="AW16" s="13">
        <f>AW15/AW4</f>
        <v>0.34238606681405703</v>
      </c>
    </row>
    <row r="17" spans="1:49" ht="15">
      <c r="A17" s="104" t="s">
        <v>189</v>
      </c>
      <c r="B17" s="58" t="s">
        <v>172</v>
      </c>
      <c r="C17" s="8">
        <f>C7-C14</f>
        <v>0</v>
      </c>
      <c r="D17" s="8">
        <f aca="true" t="shared" si="7" ref="D17:AS17">D7-D14</f>
        <v>0</v>
      </c>
      <c r="E17" s="8">
        <f t="shared" si="7"/>
        <v>0</v>
      </c>
      <c r="F17" s="8">
        <f t="shared" si="7"/>
        <v>0</v>
      </c>
      <c r="G17" s="8">
        <f t="shared" si="7"/>
        <v>1</v>
      </c>
      <c r="H17" s="8">
        <f t="shared" si="7"/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0</v>
      </c>
      <c r="N17" s="8">
        <f t="shared" si="7"/>
        <v>0</v>
      </c>
      <c r="O17" s="8">
        <f t="shared" si="7"/>
        <v>0</v>
      </c>
      <c r="P17" s="8">
        <f t="shared" si="7"/>
        <v>4</v>
      </c>
      <c r="Q17" s="8">
        <f t="shared" si="7"/>
        <v>0</v>
      </c>
      <c r="R17" s="8">
        <f t="shared" si="7"/>
        <v>0</v>
      </c>
      <c r="S17" s="8">
        <f t="shared" si="7"/>
        <v>0</v>
      </c>
      <c r="T17" s="8">
        <f t="shared" si="7"/>
        <v>0</v>
      </c>
      <c r="U17" s="8">
        <f t="shared" si="7"/>
        <v>0</v>
      </c>
      <c r="V17" s="8">
        <f t="shared" si="7"/>
        <v>13</v>
      </c>
      <c r="W17" s="8">
        <f t="shared" si="7"/>
        <v>5</v>
      </c>
      <c r="X17" s="8">
        <f t="shared" si="7"/>
        <v>2</v>
      </c>
      <c r="Y17" s="8">
        <f t="shared" si="7"/>
        <v>0</v>
      </c>
      <c r="Z17" s="8">
        <f t="shared" si="7"/>
        <v>0</v>
      </c>
      <c r="AA17" s="8">
        <f t="shared" si="7"/>
        <v>2</v>
      </c>
      <c r="AB17" s="8">
        <f t="shared" si="7"/>
        <v>0</v>
      </c>
      <c r="AC17" s="8">
        <f t="shared" si="7"/>
        <v>0</v>
      </c>
      <c r="AD17" s="8">
        <f t="shared" si="7"/>
        <v>3</v>
      </c>
      <c r="AE17" s="8">
        <f t="shared" si="7"/>
        <v>0</v>
      </c>
      <c r="AF17" s="8">
        <f t="shared" si="7"/>
        <v>0</v>
      </c>
      <c r="AG17" s="8">
        <f t="shared" si="7"/>
        <v>0</v>
      </c>
      <c r="AH17" s="8">
        <f t="shared" si="7"/>
        <v>0</v>
      </c>
      <c r="AI17" s="8">
        <f t="shared" si="7"/>
        <v>0</v>
      </c>
      <c r="AJ17" s="8">
        <f t="shared" si="7"/>
        <v>0</v>
      </c>
      <c r="AK17" s="8">
        <f t="shared" si="7"/>
        <v>0</v>
      </c>
      <c r="AL17" s="8">
        <f t="shared" si="7"/>
        <v>0</v>
      </c>
      <c r="AM17" s="8">
        <f t="shared" si="7"/>
        <v>0</v>
      </c>
      <c r="AN17" s="8">
        <f t="shared" si="7"/>
        <v>0</v>
      </c>
      <c r="AO17" s="8">
        <f t="shared" si="7"/>
        <v>0</v>
      </c>
      <c r="AP17" s="8">
        <f t="shared" si="7"/>
        <v>0</v>
      </c>
      <c r="AQ17" s="8">
        <f t="shared" si="7"/>
        <v>0</v>
      </c>
      <c r="AR17" s="8">
        <f t="shared" si="7"/>
        <v>0</v>
      </c>
      <c r="AS17" s="8">
        <f t="shared" si="7"/>
        <v>0</v>
      </c>
      <c r="AT17" s="8">
        <f>SUM(C17:AS17)</f>
        <v>30</v>
      </c>
      <c r="AU17" s="58" t="s">
        <v>172</v>
      </c>
      <c r="AV17" s="8">
        <f>AV7-AV14</f>
        <v>174</v>
      </c>
      <c r="AW17" s="8">
        <f>AW7-AW14</f>
        <v>204</v>
      </c>
    </row>
    <row r="18" spans="1:50" ht="15">
      <c r="A18" s="8"/>
      <c r="B18" s="11" t="s">
        <v>39</v>
      </c>
      <c r="C18" s="13">
        <f>C17/C7</f>
        <v>0</v>
      </c>
      <c r="D18" s="13">
        <f aca="true" t="shared" si="8" ref="D18:AT18">D17/D7</f>
        <v>0</v>
      </c>
      <c r="E18" s="13">
        <f t="shared" si="8"/>
        <v>0</v>
      </c>
      <c r="F18" s="13">
        <f t="shared" si="8"/>
        <v>0</v>
      </c>
      <c r="G18" s="13">
        <f t="shared" si="8"/>
        <v>0.0017667844522968198</v>
      </c>
      <c r="H18" s="13">
        <f t="shared" si="8"/>
        <v>0</v>
      </c>
      <c r="I18" s="13">
        <f t="shared" si="8"/>
        <v>0</v>
      </c>
      <c r="J18" s="13">
        <f t="shared" si="8"/>
        <v>0</v>
      </c>
      <c r="K18" s="13">
        <f t="shared" si="8"/>
        <v>0</v>
      </c>
      <c r="L18" s="13">
        <f t="shared" si="8"/>
        <v>0</v>
      </c>
      <c r="M18" s="13">
        <f t="shared" si="8"/>
        <v>0</v>
      </c>
      <c r="N18" s="13">
        <f t="shared" si="8"/>
        <v>0</v>
      </c>
      <c r="O18" s="13">
        <f t="shared" si="8"/>
        <v>0</v>
      </c>
      <c r="P18" s="13">
        <f t="shared" si="8"/>
        <v>0.00477326968973747</v>
      </c>
      <c r="Q18" s="13">
        <f t="shared" si="8"/>
        <v>0</v>
      </c>
      <c r="R18" s="13">
        <f t="shared" si="8"/>
        <v>0</v>
      </c>
      <c r="S18" s="13">
        <f t="shared" si="8"/>
        <v>0</v>
      </c>
      <c r="T18" s="13">
        <f t="shared" si="8"/>
        <v>0</v>
      </c>
      <c r="U18" s="13">
        <f t="shared" si="8"/>
        <v>0</v>
      </c>
      <c r="V18" s="13">
        <f t="shared" si="8"/>
        <v>0.01600985221674877</v>
      </c>
      <c r="W18" s="13">
        <f t="shared" si="8"/>
        <v>0.007716049382716049</v>
      </c>
      <c r="X18" s="13">
        <f t="shared" si="8"/>
        <v>0.0030303030303030303</v>
      </c>
      <c r="Y18" s="13">
        <f t="shared" si="8"/>
        <v>0</v>
      </c>
      <c r="Z18" s="13">
        <f t="shared" si="8"/>
        <v>0</v>
      </c>
      <c r="AA18" s="13">
        <f t="shared" si="8"/>
        <v>0.0029717682020802376</v>
      </c>
      <c r="AB18" s="13">
        <f t="shared" si="8"/>
        <v>0</v>
      </c>
      <c r="AC18" s="13">
        <f t="shared" si="8"/>
        <v>0</v>
      </c>
      <c r="AD18" s="13">
        <f t="shared" si="8"/>
        <v>0.0035587188612099642</v>
      </c>
      <c r="AE18" s="13">
        <f t="shared" si="8"/>
        <v>0</v>
      </c>
      <c r="AF18" s="13">
        <f t="shared" si="8"/>
        <v>0</v>
      </c>
      <c r="AG18" s="13">
        <f t="shared" si="8"/>
        <v>0</v>
      </c>
      <c r="AH18" s="13">
        <f t="shared" si="8"/>
        <v>0</v>
      </c>
      <c r="AI18" s="13">
        <f t="shared" si="8"/>
        <v>0</v>
      </c>
      <c r="AJ18" s="13">
        <f t="shared" si="8"/>
        <v>0</v>
      </c>
      <c r="AK18" s="13">
        <f t="shared" si="8"/>
        <v>0</v>
      </c>
      <c r="AL18" s="13">
        <f t="shared" si="8"/>
        <v>0</v>
      </c>
      <c r="AM18" s="13">
        <f t="shared" si="8"/>
        <v>0</v>
      </c>
      <c r="AN18" s="13">
        <f t="shared" si="8"/>
        <v>0</v>
      </c>
      <c r="AO18" s="13">
        <f t="shared" si="8"/>
        <v>0</v>
      </c>
      <c r="AP18" s="13">
        <f t="shared" si="8"/>
        <v>0</v>
      </c>
      <c r="AQ18" s="13">
        <f t="shared" si="8"/>
        <v>0</v>
      </c>
      <c r="AR18" s="13">
        <f t="shared" si="8"/>
        <v>0</v>
      </c>
      <c r="AS18" s="13">
        <f t="shared" si="8"/>
        <v>0</v>
      </c>
      <c r="AT18" s="13">
        <f t="shared" si="8"/>
        <v>0.0011987053981699764</v>
      </c>
      <c r="AU18" s="11" t="s">
        <v>39</v>
      </c>
      <c r="AV18" s="13">
        <f>AV17/AV7</f>
        <v>0.0033351862145636463</v>
      </c>
      <c r="AW18" s="13">
        <f>AW17/AW7</f>
        <v>0.0026425555066193424</v>
      </c>
      <c r="AX18" s="1"/>
    </row>
    <row r="19" spans="1:50" ht="15">
      <c r="A19" s="104" t="s">
        <v>190</v>
      </c>
      <c r="B19" s="58" t="s">
        <v>173</v>
      </c>
      <c r="C19" s="37">
        <f>C8-C13</f>
        <v>0</v>
      </c>
      <c r="D19" s="37">
        <f aca="true" t="shared" si="9" ref="D19:AS19">D8-D13</f>
        <v>0</v>
      </c>
      <c r="E19" s="37">
        <f t="shared" si="9"/>
        <v>0</v>
      </c>
      <c r="F19" s="37">
        <f t="shared" si="9"/>
        <v>0</v>
      </c>
      <c r="G19" s="37">
        <f t="shared" si="9"/>
        <v>0</v>
      </c>
      <c r="H19" s="37">
        <f t="shared" si="9"/>
        <v>0</v>
      </c>
      <c r="I19" s="37">
        <f t="shared" si="9"/>
        <v>0</v>
      </c>
      <c r="J19" s="37">
        <f t="shared" si="9"/>
        <v>0</v>
      </c>
      <c r="K19" s="37">
        <f t="shared" si="9"/>
        <v>0</v>
      </c>
      <c r="L19" s="37">
        <f t="shared" si="9"/>
        <v>0</v>
      </c>
      <c r="M19" s="37">
        <f t="shared" si="9"/>
        <v>0</v>
      </c>
      <c r="N19" s="37">
        <f t="shared" si="9"/>
        <v>0</v>
      </c>
      <c r="O19" s="37">
        <f t="shared" si="9"/>
        <v>0</v>
      </c>
      <c r="P19" s="37">
        <f t="shared" si="9"/>
        <v>0</v>
      </c>
      <c r="Q19" s="37">
        <f t="shared" si="9"/>
        <v>0</v>
      </c>
      <c r="R19" s="37">
        <f t="shared" si="9"/>
        <v>0</v>
      </c>
      <c r="S19" s="37">
        <f t="shared" si="9"/>
        <v>0</v>
      </c>
      <c r="T19" s="37">
        <f t="shared" si="9"/>
        <v>0</v>
      </c>
      <c r="U19" s="37">
        <f t="shared" si="9"/>
        <v>0</v>
      </c>
      <c r="V19" s="37">
        <f t="shared" si="9"/>
        <v>0</v>
      </c>
      <c r="W19" s="37">
        <f t="shared" si="9"/>
        <v>0</v>
      </c>
      <c r="X19" s="37">
        <f t="shared" si="9"/>
        <v>0</v>
      </c>
      <c r="Y19" s="37">
        <f t="shared" si="9"/>
        <v>0</v>
      </c>
      <c r="Z19" s="37">
        <f t="shared" si="9"/>
        <v>0</v>
      </c>
      <c r="AA19" s="37">
        <f t="shared" si="9"/>
        <v>0</v>
      </c>
      <c r="AB19" s="37">
        <f t="shared" si="9"/>
        <v>0</v>
      </c>
      <c r="AC19" s="37">
        <f t="shared" si="9"/>
        <v>0</v>
      </c>
      <c r="AD19" s="37">
        <f t="shared" si="9"/>
        <v>0</v>
      </c>
      <c r="AE19" s="37">
        <f t="shared" si="9"/>
        <v>0</v>
      </c>
      <c r="AF19" s="37">
        <f t="shared" si="9"/>
        <v>0</v>
      </c>
      <c r="AG19" s="37">
        <f t="shared" si="9"/>
        <v>0</v>
      </c>
      <c r="AH19" s="37">
        <f t="shared" si="9"/>
        <v>0</v>
      </c>
      <c r="AI19" s="37">
        <f t="shared" si="9"/>
        <v>0</v>
      </c>
      <c r="AJ19" s="37">
        <f t="shared" si="9"/>
        <v>0</v>
      </c>
      <c r="AK19" s="37">
        <f t="shared" si="9"/>
        <v>0</v>
      </c>
      <c r="AL19" s="37">
        <f t="shared" si="9"/>
        <v>0</v>
      </c>
      <c r="AM19" s="37">
        <f t="shared" si="9"/>
        <v>0</v>
      </c>
      <c r="AN19" s="37">
        <f t="shared" si="9"/>
        <v>0</v>
      </c>
      <c r="AO19" s="37">
        <f t="shared" si="9"/>
        <v>0</v>
      </c>
      <c r="AP19" s="37">
        <f t="shared" si="9"/>
        <v>0</v>
      </c>
      <c r="AQ19" s="37">
        <f t="shared" si="9"/>
        <v>0</v>
      </c>
      <c r="AR19" s="37">
        <f t="shared" si="9"/>
        <v>0</v>
      </c>
      <c r="AS19" s="37">
        <f t="shared" si="9"/>
        <v>0</v>
      </c>
      <c r="AT19" s="8">
        <f aca="true" t="shared" si="10" ref="AT19:AT31">SUM(C19:AS19)</f>
        <v>0</v>
      </c>
      <c r="AU19" s="11"/>
      <c r="AV19" s="37">
        <f>AV8-AV13</f>
        <v>0</v>
      </c>
      <c r="AW19" s="37">
        <f>AW8-AW13</f>
        <v>0</v>
      </c>
      <c r="AX19" s="1"/>
    </row>
    <row r="20" spans="1:49" ht="15">
      <c r="A20" s="8">
        <v>8</v>
      </c>
      <c r="B20" s="11" t="s">
        <v>14</v>
      </c>
      <c r="C20" s="8">
        <v>5</v>
      </c>
      <c r="D20" s="8">
        <v>0</v>
      </c>
      <c r="E20" s="8">
        <v>9</v>
      </c>
      <c r="F20" s="8">
        <v>32</v>
      </c>
      <c r="G20" s="8">
        <v>19</v>
      </c>
      <c r="H20" s="8">
        <v>31</v>
      </c>
      <c r="I20" s="8">
        <v>12</v>
      </c>
      <c r="J20" s="8">
        <v>15</v>
      </c>
      <c r="K20" s="8">
        <v>31</v>
      </c>
      <c r="L20" s="8">
        <v>7</v>
      </c>
      <c r="M20" s="8">
        <v>1</v>
      </c>
      <c r="N20" s="8">
        <v>18</v>
      </c>
      <c r="O20" s="8">
        <v>24</v>
      </c>
      <c r="P20" s="8">
        <v>41</v>
      </c>
      <c r="Q20" s="8">
        <v>37</v>
      </c>
      <c r="R20" s="8">
        <v>8</v>
      </c>
      <c r="S20" s="8">
        <v>16</v>
      </c>
      <c r="T20" s="8">
        <v>33</v>
      </c>
      <c r="U20" s="8">
        <v>7</v>
      </c>
      <c r="V20" s="8">
        <v>12</v>
      </c>
      <c r="W20" s="8">
        <v>46</v>
      </c>
      <c r="X20" s="8">
        <v>27</v>
      </c>
      <c r="Y20" s="8">
        <v>7</v>
      </c>
      <c r="Z20" s="8">
        <v>27</v>
      </c>
      <c r="AA20" s="8">
        <v>18</v>
      </c>
      <c r="AB20" s="8">
        <v>19</v>
      </c>
      <c r="AC20" s="8">
        <v>13</v>
      </c>
      <c r="AD20" s="8">
        <v>24</v>
      </c>
      <c r="AE20" s="8">
        <v>10</v>
      </c>
      <c r="AF20" s="8">
        <v>36</v>
      </c>
      <c r="AG20" s="8">
        <v>8</v>
      </c>
      <c r="AH20" s="8">
        <v>12</v>
      </c>
      <c r="AI20" s="8">
        <v>16</v>
      </c>
      <c r="AJ20" s="8">
        <v>16</v>
      </c>
      <c r="AK20" s="8">
        <v>4</v>
      </c>
      <c r="AL20" s="8">
        <v>22</v>
      </c>
      <c r="AM20" s="8">
        <v>41</v>
      </c>
      <c r="AN20" s="8">
        <v>1</v>
      </c>
      <c r="AO20" s="8">
        <v>10</v>
      </c>
      <c r="AP20" s="8">
        <v>10</v>
      </c>
      <c r="AQ20" s="8">
        <v>23</v>
      </c>
      <c r="AR20" s="8">
        <v>14</v>
      </c>
      <c r="AS20" s="8">
        <v>8</v>
      </c>
      <c r="AT20" s="8">
        <f t="shared" si="10"/>
        <v>770</v>
      </c>
      <c r="AU20" s="11" t="s">
        <v>14</v>
      </c>
      <c r="AV20" s="11">
        <v>1958</v>
      </c>
      <c r="AW20" s="8">
        <v>2728</v>
      </c>
    </row>
    <row r="21" spans="1:49" ht="15">
      <c r="A21" s="8">
        <v>9</v>
      </c>
      <c r="B21" s="11" t="s">
        <v>15</v>
      </c>
      <c r="C21" s="8">
        <v>124</v>
      </c>
      <c r="D21" s="8">
        <v>13</v>
      </c>
      <c r="E21" s="8">
        <v>372</v>
      </c>
      <c r="F21" s="8">
        <v>347</v>
      </c>
      <c r="G21" s="8">
        <v>559</v>
      </c>
      <c r="H21" s="8">
        <v>609</v>
      </c>
      <c r="I21" s="8">
        <v>518</v>
      </c>
      <c r="J21" s="8">
        <v>299</v>
      </c>
      <c r="K21" s="8">
        <v>751</v>
      </c>
      <c r="L21" s="8">
        <v>57</v>
      </c>
      <c r="M21" s="8">
        <v>950</v>
      </c>
      <c r="N21" s="8">
        <v>653</v>
      </c>
      <c r="O21" s="8">
        <v>796</v>
      </c>
      <c r="P21" s="8">
        <v>809</v>
      </c>
      <c r="Q21" s="8">
        <v>518</v>
      </c>
      <c r="R21" s="8">
        <v>652</v>
      </c>
      <c r="S21" s="8">
        <v>794</v>
      </c>
      <c r="T21" s="8">
        <v>866</v>
      </c>
      <c r="U21" s="8">
        <v>350</v>
      </c>
      <c r="V21" s="8">
        <v>827</v>
      </c>
      <c r="W21" s="8">
        <v>603</v>
      </c>
      <c r="X21" s="8">
        <v>633</v>
      </c>
      <c r="Y21" s="8">
        <v>491</v>
      </c>
      <c r="Z21" s="8">
        <v>1137</v>
      </c>
      <c r="AA21" s="8">
        <v>657</v>
      </c>
      <c r="AB21" s="8">
        <v>552</v>
      </c>
      <c r="AC21" s="8">
        <v>802</v>
      </c>
      <c r="AD21" s="125">
        <v>818</v>
      </c>
      <c r="AE21" s="125">
        <v>818</v>
      </c>
      <c r="AF21" s="126">
        <v>608</v>
      </c>
      <c r="AG21" s="126">
        <v>608</v>
      </c>
      <c r="AH21" s="8">
        <v>302</v>
      </c>
      <c r="AI21" s="8">
        <v>958</v>
      </c>
      <c r="AJ21" s="8">
        <v>840</v>
      </c>
      <c r="AK21" s="8">
        <v>178</v>
      </c>
      <c r="AL21" s="8">
        <v>814</v>
      </c>
      <c r="AM21" s="8">
        <v>1172</v>
      </c>
      <c r="AN21" s="8">
        <v>487</v>
      </c>
      <c r="AO21" s="8">
        <v>261</v>
      </c>
      <c r="AP21" s="8">
        <v>268</v>
      </c>
      <c r="AQ21" s="8">
        <v>283</v>
      </c>
      <c r="AR21" s="8">
        <v>579</v>
      </c>
      <c r="AS21" s="8">
        <v>224</v>
      </c>
      <c r="AT21" s="8">
        <f t="shared" si="10"/>
        <v>24957</v>
      </c>
      <c r="AU21" s="11" t="s">
        <v>15</v>
      </c>
      <c r="AV21" s="11">
        <v>50832</v>
      </c>
      <c r="AW21" s="8">
        <v>75789</v>
      </c>
    </row>
    <row r="22" spans="1:49" ht="15">
      <c r="A22" s="8" t="s">
        <v>78</v>
      </c>
      <c r="B22" s="11" t="s">
        <v>19</v>
      </c>
      <c r="C22" s="8">
        <f aca="true" t="shared" si="11" ref="C22:AS22">SUM(C20:C21)</f>
        <v>129</v>
      </c>
      <c r="D22" s="8">
        <f t="shared" si="11"/>
        <v>13</v>
      </c>
      <c r="E22" s="8">
        <f t="shared" si="11"/>
        <v>381</v>
      </c>
      <c r="F22" s="8">
        <f t="shared" si="11"/>
        <v>379</v>
      </c>
      <c r="G22" s="8">
        <f t="shared" si="11"/>
        <v>578</v>
      </c>
      <c r="H22" s="8">
        <f t="shared" si="11"/>
        <v>640</v>
      </c>
      <c r="I22" s="8">
        <f t="shared" si="11"/>
        <v>530</v>
      </c>
      <c r="J22" s="8">
        <f t="shared" si="11"/>
        <v>314</v>
      </c>
      <c r="K22" s="8">
        <f t="shared" si="11"/>
        <v>782</v>
      </c>
      <c r="L22" s="8">
        <f t="shared" si="11"/>
        <v>64</v>
      </c>
      <c r="M22" s="8">
        <f t="shared" si="11"/>
        <v>951</v>
      </c>
      <c r="N22" s="8">
        <f t="shared" si="11"/>
        <v>671</v>
      </c>
      <c r="O22" s="8">
        <f t="shared" si="11"/>
        <v>820</v>
      </c>
      <c r="P22" s="8">
        <f t="shared" si="11"/>
        <v>850</v>
      </c>
      <c r="Q22" s="8">
        <f t="shared" si="11"/>
        <v>555</v>
      </c>
      <c r="R22" s="8">
        <f t="shared" si="11"/>
        <v>660</v>
      </c>
      <c r="S22" s="8">
        <f t="shared" si="11"/>
        <v>810</v>
      </c>
      <c r="T22" s="8">
        <f t="shared" si="11"/>
        <v>899</v>
      </c>
      <c r="U22" s="8">
        <f t="shared" si="11"/>
        <v>357</v>
      </c>
      <c r="V22" s="8">
        <f t="shared" si="11"/>
        <v>839</v>
      </c>
      <c r="W22" s="8">
        <f t="shared" si="11"/>
        <v>649</v>
      </c>
      <c r="X22" s="8">
        <f t="shared" si="11"/>
        <v>660</v>
      </c>
      <c r="Y22" s="8">
        <f t="shared" si="11"/>
        <v>498</v>
      </c>
      <c r="Z22" s="8">
        <f t="shared" si="11"/>
        <v>1164</v>
      </c>
      <c r="AA22" s="8">
        <f t="shared" si="11"/>
        <v>675</v>
      </c>
      <c r="AB22" s="8">
        <f t="shared" si="11"/>
        <v>571</v>
      </c>
      <c r="AC22" s="8">
        <f t="shared" si="11"/>
        <v>815</v>
      </c>
      <c r="AD22" s="8">
        <f t="shared" si="11"/>
        <v>842</v>
      </c>
      <c r="AE22" s="8">
        <f t="shared" si="11"/>
        <v>828</v>
      </c>
      <c r="AF22" s="8">
        <f t="shared" si="11"/>
        <v>644</v>
      </c>
      <c r="AG22" s="8">
        <f t="shared" si="11"/>
        <v>616</v>
      </c>
      <c r="AH22" s="8">
        <f t="shared" si="11"/>
        <v>314</v>
      </c>
      <c r="AI22" s="8">
        <f t="shared" si="11"/>
        <v>974</v>
      </c>
      <c r="AJ22" s="8">
        <f t="shared" si="11"/>
        <v>856</v>
      </c>
      <c r="AK22" s="8">
        <f t="shared" si="11"/>
        <v>182</v>
      </c>
      <c r="AL22" s="8">
        <f t="shared" si="11"/>
        <v>836</v>
      </c>
      <c r="AM22" s="8">
        <f t="shared" si="11"/>
        <v>1213</v>
      </c>
      <c r="AN22" s="8">
        <f t="shared" si="11"/>
        <v>488</v>
      </c>
      <c r="AO22" s="8">
        <f t="shared" si="11"/>
        <v>271</v>
      </c>
      <c r="AP22" s="8">
        <f t="shared" si="11"/>
        <v>278</v>
      </c>
      <c r="AQ22" s="8">
        <f t="shared" si="11"/>
        <v>306</v>
      </c>
      <c r="AR22" s="8">
        <f t="shared" si="11"/>
        <v>593</v>
      </c>
      <c r="AS22" s="8">
        <f t="shared" si="11"/>
        <v>232</v>
      </c>
      <c r="AT22" s="8">
        <f t="shared" si="10"/>
        <v>25727</v>
      </c>
      <c r="AU22" s="11" t="s">
        <v>19</v>
      </c>
      <c r="AV22" s="8">
        <f>SUM(AV20:AV21)</f>
        <v>52790</v>
      </c>
      <c r="AW22" s="8">
        <f>SUM(AW20:AW21)</f>
        <v>78517</v>
      </c>
    </row>
    <row r="23" spans="1:49" ht="15">
      <c r="A23" s="8">
        <v>10</v>
      </c>
      <c r="B23" s="11" t="s">
        <v>20</v>
      </c>
      <c r="C23" s="8">
        <v>4</v>
      </c>
      <c r="D23" s="8">
        <v>1</v>
      </c>
      <c r="E23" s="8">
        <v>9</v>
      </c>
      <c r="F23" s="8">
        <v>12</v>
      </c>
      <c r="G23" s="8">
        <v>16</v>
      </c>
      <c r="H23" s="8">
        <v>18</v>
      </c>
      <c r="I23" s="8">
        <v>29</v>
      </c>
      <c r="J23" s="8">
        <v>10</v>
      </c>
      <c r="K23" s="8">
        <v>22</v>
      </c>
      <c r="L23" s="8">
        <v>1</v>
      </c>
      <c r="M23" s="8">
        <v>22</v>
      </c>
      <c r="N23" s="8">
        <v>18</v>
      </c>
      <c r="O23" s="8">
        <v>25</v>
      </c>
      <c r="P23" s="8">
        <v>24</v>
      </c>
      <c r="Q23" s="8">
        <v>16</v>
      </c>
      <c r="R23" s="8">
        <v>16</v>
      </c>
      <c r="S23" s="8">
        <v>22</v>
      </c>
      <c r="T23" s="8">
        <v>27</v>
      </c>
      <c r="U23" s="8">
        <v>9</v>
      </c>
      <c r="V23" s="8">
        <v>28</v>
      </c>
      <c r="W23" s="8">
        <v>28</v>
      </c>
      <c r="X23" s="8">
        <v>23</v>
      </c>
      <c r="Y23" s="8">
        <v>17</v>
      </c>
      <c r="Z23" s="8">
        <v>30</v>
      </c>
      <c r="AA23" s="8">
        <v>17</v>
      </c>
      <c r="AB23" s="8">
        <v>15</v>
      </c>
      <c r="AC23" s="8">
        <v>25</v>
      </c>
      <c r="AD23" s="8">
        <v>22</v>
      </c>
      <c r="AE23" s="8">
        <v>24</v>
      </c>
      <c r="AF23" s="8">
        <v>33</v>
      </c>
      <c r="AG23" s="8">
        <v>21</v>
      </c>
      <c r="AH23" s="8">
        <v>12</v>
      </c>
      <c r="AI23" s="8">
        <v>28</v>
      </c>
      <c r="AJ23" s="8">
        <v>25</v>
      </c>
      <c r="AK23" s="8">
        <v>16</v>
      </c>
      <c r="AL23" s="8">
        <v>24</v>
      </c>
      <c r="AM23" s="8">
        <v>27</v>
      </c>
      <c r="AN23" s="8">
        <v>13</v>
      </c>
      <c r="AO23" s="8">
        <v>9</v>
      </c>
      <c r="AP23" s="8">
        <v>9</v>
      </c>
      <c r="AQ23" s="8">
        <v>10</v>
      </c>
      <c r="AR23" s="8">
        <v>17</v>
      </c>
      <c r="AS23" s="8">
        <v>6</v>
      </c>
      <c r="AT23" s="8">
        <f t="shared" si="10"/>
        <v>780</v>
      </c>
      <c r="AU23" s="11" t="s">
        <v>20</v>
      </c>
      <c r="AV23" s="11">
        <v>548</v>
      </c>
      <c r="AW23" s="8">
        <v>1328</v>
      </c>
    </row>
    <row r="24" spans="1:49" ht="15">
      <c r="A24" s="8">
        <v>11</v>
      </c>
      <c r="B24" s="11" t="s">
        <v>21</v>
      </c>
      <c r="C24" s="8">
        <v>0</v>
      </c>
      <c r="D24" s="8">
        <v>0</v>
      </c>
      <c r="E24" s="8">
        <v>5</v>
      </c>
      <c r="F24" s="8">
        <v>10</v>
      </c>
      <c r="G24" s="8">
        <v>10</v>
      </c>
      <c r="H24" s="8">
        <v>5</v>
      </c>
      <c r="I24" s="8">
        <v>20</v>
      </c>
      <c r="J24" s="8">
        <v>4</v>
      </c>
      <c r="K24" s="8">
        <v>13</v>
      </c>
      <c r="L24" s="8">
        <v>0</v>
      </c>
      <c r="M24" s="8">
        <v>21</v>
      </c>
      <c r="N24" s="8">
        <v>13</v>
      </c>
      <c r="O24" s="8">
        <v>22</v>
      </c>
      <c r="P24" s="8">
        <v>18</v>
      </c>
      <c r="Q24" s="8">
        <v>9</v>
      </c>
      <c r="R24" s="8">
        <v>16</v>
      </c>
      <c r="S24" s="8">
        <v>11</v>
      </c>
      <c r="T24" s="8">
        <v>13</v>
      </c>
      <c r="U24" s="8">
        <v>5</v>
      </c>
      <c r="V24" s="8">
        <v>21</v>
      </c>
      <c r="W24" s="8">
        <v>25</v>
      </c>
      <c r="X24" s="8">
        <v>13</v>
      </c>
      <c r="Y24" s="8">
        <v>14</v>
      </c>
      <c r="Z24" s="8">
        <v>16</v>
      </c>
      <c r="AA24" s="8">
        <v>11</v>
      </c>
      <c r="AB24" s="8">
        <v>14</v>
      </c>
      <c r="AC24" s="8">
        <v>7</v>
      </c>
      <c r="AD24" s="8">
        <v>7</v>
      </c>
      <c r="AE24" s="8">
        <v>17</v>
      </c>
      <c r="AF24" s="8">
        <v>25</v>
      </c>
      <c r="AG24" s="8">
        <v>14</v>
      </c>
      <c r="AH24" s="8">
        <v>6</v>
      </c>
      <c r="AI24" s="8">
        <v>17</v>
      </c>
      <c r="AJ24" s="8">
        <v>24</v>
      </c>
      <c r="AK24" s="8">
        <v>3</v>
      </c>
      <c r="AL24" s="8">
        <v>11</v>
      </c>
      <c r="AM24" s="8">
        <v>24</v>
      </c>
      <c r="AN24" s="8">
        <v>2</v>
      </c>
      <c r="AO24" s="8">
        <v>2</v>
      </c>
      <c r="AP24" s="8">
        <v>3</v>
      </c>
      <c r="AQ24" s="8">
        <v>7</v>
      </c>
      <c r="AR24" s="8">
        <v>10</v>
      </c>
      <c r="AS24" s="8">
        <v>0</v>
      </c>
      <c r="AT24" s="8">
        <f t="shared" si="10"/>
        <v>488</v>
      </c>
      <c r="AU24" s="11" t="s">
        <v>21</v>
      </c>
      <c r="AV24" s="11">
        <v>263</v>
      </c>
      <c r="AW24" s="8">
        <v>751</v>
      </c>
    </row>
    <row r="25" spans="1:49" ht="15">
      <c r="A25" s="8">
        <v>12</v>
      </c>
      <c r="B25" s="11" t="s">
        <v>22</v>
      </c>
      <c r="C25" s="8">
        <v>6</v>
      </c>
      <c r="D25" s="8">
        <v>5</v>
      </c>
      <c r="E25" s="8">
        <v>13</v>
      </c>
      <c r="F25" s="8">
        <v>17</v>
      </c>
      <c r="G25" s="8">
        <v>14</v>
      </c>
      <c r="H25" s="8">
        <v>15</v>
      </c>
      <c r="I25" s="8">
        <v>18</v>
      </c>
      <c r="J25" s="8">
        <v>21</v>
      </c>
      <c r="K25" s="8">
        <v>17</v>
      </c>
      <c r="L25" s="8">
        <v>2</v>
      </c>
      <c r="M25" s="8">
        <v>10</v>
      </c>
      <c r="N25" s="8">
        <v>2</v>
      </c>
      <c r="O25" s="8">
        <v>8</v>
      </c>
      <c r="P25" s="8">
        <v>20</v>
      </c>
      <c r="Q25" s="8">
        <v>20</v>
      </c>
      <c r="R25" s="8">
        <v>8</v>
      </c>
      <c r="S25" s="8">
        <v>5</v>
      </c>
      <c r="T25" s="8">
        <v>27</v>
      </c>
      <c r="U25" s="8">
        <v>6</v>
      </c>
      <c r="V25" s="8">
        <v>13</v>
      </c>
      <c r="W25" s="8">
        <v>4</v>
      </c>
      <c r="X25" s="8">
        <v>8</v>
      </c>
      <c r="Y25" s="8">
        <v>6</v>
      </c>
      <c r="Z25" s="8">
        <v>0</v>
      </c>
      <c r="AA25" s="8">
        <v>11</v>
      </c>
      <c r="AB25" s="8">
        <v>2</v>
      </c>
      <c r="AC25" s="8">
        <v>6</v>
      </c>
      <c r="AD25" s="8">
        <v>9</v>
      </c>
      <c r="AE25" s="8">
        <v>3</v>
      </c>
      <c r="AF25" s="8">
        <v>5</v>
      </c>
      <c r="AG25" s="8">
        <v>6</v>
      </c>
      <c r="AH25" s="8">
        <v>7</v>
      </c>
      <c r="AI25" s="8">
        <v>4</v>
      </c>
      <c r="AJ25" s="8">
        <v>16</v>
      </c>
      <c r="AK25" s="8">
        <v>1</v>
      </c>
      <c r="AL25" s="8">
        <v>12</v>
      </c>
      <c r="AM25" s="8">
        <v>1</v>
      </c>
      <c r="AN25" s="8">
        <v>9</v>
      </c>
      <c r="AO25" s="8">
        <v>3</v>
      </c>
      <c r="AP25" s="8">
        <v>22</v>
      </c>
      <c r="AQ25" s="8">
        <v>1</v>
      </c>
      <c r="AR25" s="8">
        <v>3</v>
      </c>
      <c r="AS25" s="8">
        <v>2</v>
      </c>
      <c r="AT25" s="8">
        <f t="shared" si="10"/>
        <v>388</v>
      </c>
      <c r="AU25" s="11" t="s">
        <v>22</v>
      </c>
      <c r="AV25" s="11">
        <v>189</v>
      </c>
      <c r="AW25" s="8">
        <v>577</v>
      </c>
    </row>
    <row r="26" spans="1:49" ht="15">
      <c r="A26" s="8">
        <v>13</v>
      </c>
      <c r="B26" s="11" t="s">
        <v>23</v>
      </c>
      <c r="C26" s="8">
        <v>4</v>
      </c>
      <c r="D26" s="8">
        <v>1</v>
      </c>
      <c r="E26" s="8">
        <v>4</v>
      </c>
      <c r="F26" s="8">
        <v>2</v>
      </c>
      <c r="G26" s="8">
        <v>6</v>
      </c>
      <c r="H26" s="8">
        <v>13</v>
      </c>
      <c r="I26" s="8">
        <v>9</v>
      </c>
      <c r="J26" s="8">
        <v>6</v>
      </c>
      <c r="K26" s="8">
        <v>9</v>
      </c>
      <c r="L26" s="8">
        <v>1</v>
      </c>
      <c r="M26" s="8">
        <v>1</v>
      </c>
      <c r="N26" s="8">
        <v>5</v>
      </c>
      <c r="O26" s="8">
        <v>3</v>
      </c>
      <c r="P26" s="8">
        <v>6</v>
      </c>
      <c r="Q26" s="8">
        <v>7</v>
      </c>
      <c r="R26" s="8">
        <v>0</v>
      </c>
      <c r="S26" s="8">
        <v>11</v>
      </c>
      <c r="T26" s="8">
        <v>14</v>
      </c>
      <c r="U26" s="8">
        <v>4</v>
      </c>
      <c r="V26" s="8">
        <v>7</v>
      </c>
      <c r="W26" s="8">
        <v>3</v>
      </c>
      <c r="X26" s="8">
        <v>10</v>
      </c>
      <c r="Y26" s="8">
        <v>3</v>
      </c>
      <c r="Z26" s="8">
        <v>14</v>
      </c>
      <c r="AA26" s="8">
        <v>6</v>
      </c>
      <c r="AB26" s="8">
        <v>1</v>
      </c>
      <c r="AC26" s="8">
        <v>18</v>
      </c>
      <c r="AD26" s="8">
        <v>15</v>
      </c>
      <c r="AE26" s="8">
        <v>7</v>
      </c>
      <c r="AF26" s="8">
        <v>8</v>
      </c>
      <c r="AG26" s="8">
        <v>7</v>
      </c>
      <c r="AH26" s="20">
        <v>6</v>
      </c>
      <c r="AI26" s="8">
        <v>11</v>
      </c>
      <c r="AJ26" s="8">
        <v>1</v>
      </c>
      <c r="AK26" s="8">
        <v>13</v>
      </c>
      <c r="AL26" s="8">
        <v>13</v>
      </c>
      <c r="AM26" s="8">
        <v>3</v>
      </c>
      <c r="AN26" s="8">
        <v>11</v>
      </c>
      <c r="AO26" s="8">
        <v>7</v>
      </c>
      <c r="AP26" s="8">
        <v>6</v>
      </c>
      <c r="AQ26" s="8">
        <v>3</v>
      </c>
      <c r="AR26" s="8">
        <v>7</v>
      </c>
      <c r="AS26" s="8">
        <v>6</v>
      </c>
      <c r="AT26" s="8">
        <f t="shared" si="10"/>
        <v>292</v>
      </c>
      <c r="AU26" s="11" t="s">
        <v>23</v>
      </c>
      <c r="AV26" s="11">
        <v>285</v>
      </c>
      <c r="AW26" s="8">
        <v>577</v>
      </c>
    </row>
    <row r="27" spans="1:49" ht="15">
      <c r="A27" s="8">
        <v>14</v>
      </c>
      <c r="B27" s="11" t="s">
        <v>24</v>
      </c>
      <c r="C27" s="8">
        <v>0</v>
      </c>
      <c r="D27" s="8">
        <v>0</v>
      </c>
      <c r="E27" s="8">
        <v>2</v>
      </c>
      <c r="F27" s="8">
        <v>2</v>
      </c>
      <c r="G27" s="8">
        <v>3</v>
      </c>
      <c r="H27" s="8">
        <v>4</v>
      </c>
      <c r="I27" s="8">
        <v>4</v>
      </c>
      <c r="J27" s="8">
        <v>0</v>
      </c>
      <c r="K27" s="8">
        <v>3</v>
      </c>
      <c r="L27" s="8">
        <v>1</v>
      </c>
      <c r="M27" s="8">
        <v>1</v>
      </c>
      <c r="N27" s="8">
        <v>2</v>
      </c>
      <c r="O27" s="8">
        <v>4</v>
      </c>
      <c r="P27" s="8">
        <v>2</v>
      </c>
      <c r="Q27" s="8">
        <v>2</v>
      </c>
      <c r="R27" s="8">
        <v>4</v>
      </c>
      <c r="S27" s="8">
        <v>1</v>
      </c>
      <c r="T27" s="8">
        <v>2</v>
      </c>
      <c r="U27" s="8">
        <v>2</v>
      </c>
      <c r="V27" s="8">
        <v>6</v>
      </c>
      <c r="W27" s="8">
        <v>2</v>
      </c>
      <c r="X27" s="8">
        <v>2</v>
      </c>
      <c r="Y27" s="8">
        <v>2</v>
      </c>
      <c r="Z27" s="8">
        <v>5</v>
      </c>
      <c r="AA27" s="8">
        <v>2</v>
      </c>
      <c r="AB27" s="8">
        <v>2</v>
      </c>
      <c r="AC27" s="8">
        <v>3</v>
      </c>
      <c r="AD27" s="8">
        <v>4</v>
      </c>
      <c r="AE27" s="8">
        <v>8</v>
      </c>
      <c r="AF27" s="8">
        <v>6</v>
      </c>
      <c r="AG27" s="8">
        <v>5</v>
      </c>
      <c r="AH27" s="8">
        <v>0</v>
      </c>
      <c r="AI27" s="8">
        <v>3</v>
      </c>
      <c r="AJ27" s="8">
        <v>4</v>
      </c>
      <c r="AK27" s="8">
        <v>4</v>
      </c>
      <c r="AL27" s="8">
        <v>4</v>
      </c>
      <c r="AM27" s="8">
        <v>2</v>
      </c>
      <c r="AN27" s="8">
        <v>1</v>
      </c>
      <c r="AO27" s="8">
        <v>2</v>
      </c>
      <c r="AP27" s="8">
        <v>0</v>
      </c>
      <c r="AQ27" s="8">
        <v>2</v>
      </c>
      <c r="AR27" s="8">
        <v>4</v>
      </c>
      <c r="AS27" s="8">
        <v>2</v>
      </c>
      <c r="AT27" s="8">
        <f t="shared" si="10"/>
        <v>114</v>
      </c>
      <c r="AU27" s="11" t="s">
        <v>24</v>
      </c>
      <c r="AV27" s="11">
        <v>13</v>
      </c>
      <c r="AW27" s="8">
        <v>127</v>
      </c>
    </row>
    <row r="28" spans="1:49" ht="15">
      <c r="A28" s="8">
        <v>15</v>
      </c>
      <c r="B28" s="11" t="s">
        <v>63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f t="shared" si="10"/>
        <v>0</v>
      </c>
      <c r="AU28" s="11" t="s">
        <v>63</v>
      </c>
      <c r="AV28" s="11">
        <v>0</v>
      </c>
      <c r="AW28" s="8">
        <v>0</v>
      </c>
    </row>
    <row r="29" spans="1:49" ht="15">
      <c r="A29" s="8">
        <v>16</v>
      </c>
      <c r="B29" s="11" t="s">
        <v>25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f t="shared" si="10"/>
        <v>0</v>
      </c>
      <c r="AU29" s="11" t="s">
        <v>25</v>
      </c>
      <c r="AV29" s="11">
        <v>0</v>
      </c>
      <c r="AW29" s="8">
        <v>0</v>
      </c>
    </row>
    <row r="30" spans="1:49" ht="15">
      <c r="A30" s="14">
        <v>17</v>
      </c>
      <c r="B30" s="11" t="s">
        <v>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f t="shared" si="10"/>
        <v>0</v>
      </c>
      <c r="AU30" s="11" t="s">
        <v>26</v>
      </c>
      <c r="AV30" s="11">
        <v>0</v>
      </c>
      <c r="AW30" s="8">
        <v>0</v>
      </c>
    </row>
    <row r="31" spans="1:53" ht="15">
      <c r="A31" s="8">
        <v>18</v>
      </c>
      <c r="B31" s="58" t="s">
        <v>203</v>
      </c>
      <c r="C31" s="8">
        <v>1</v>
      </c>
      <c r="D31" s="8">
        <v>0</v>
      </c>
      <c r="E31" s="8">
        <v>8</v>
      </c>
      <c r="F31" s="8">
        <v>12</v>
      </c>
      <c r="G31" s="8">
        <v>13</v>
      </c>
      <c r="H31" s="8">
        <v>9</v>
      </c>
      <c r="I31" s="8">
        <v>17</v>
      </c>
      <c r="J31" s="8">
        <v>7</v>
      </c>
      <c r="K31" s="8">
        <v>20</v>
      </c>
      <c r="L31" s="8">
        <v>2</v>
      </c>
      <c r="M31" s="8">
        <v>25</v>
      </c>
      <c r="N31" s="8">
        <v>11</v>
      </c>
      <c r="O31" s="8">
        <v>16</v>
      </c>
      <c r="P31" s="8">
        <v>22</v>
      </c>
      <c r="Q31" s="8">
        <v>13</v>
      </c>
      <c r="R31" s="8">
        <v>4</v>
      </c>
      <c r="S31" s="8">
        <v>17</v>
      </c>
      <c r="T31" s="8">
        <v>24</v>
      </c>
      <c r="U31" s="8">
        <v>9</v>
      </c>
      <c r="V31" s="8">
        <v>29</v>
      </c>
      <c r="W31" s="8">
        <v>21</v>
      </c>
      <c r="X31" s="8">
        <v>10</v>
      </c>
      <c r="Y31" s="8">
        <v>4</v>
      </c>
      <c r="Z31" s="8">
        <v>31</v>
      </c>
      <c r="AA31" s="8">
        <v>16</v>
      </c>
      <c r="AB31" s="8">
        <v>22</v>
      </c>
      <c r="AC31" s="8">
        <v>17</v>
      </c>
      <c r="AD31" s="8">
        <v>6</v>
      </c>
      <c r="AE31" s="8">
        <v>12</v>
      </c>
      <c r="AF31" s="8">
        <v>21</v>
      </c>
      <c r="AG31" s="8">
        <v>16</v>
      </c>
      <c r="AH31" s="8">
        <v>10</v>
      </c>
      <c r="AI31" s="8">
        <v>28</v>
      </c>
      <c r="AJ31" s="8">
        <v>13</v>
      </c>
      <c r="AK31" s="8">
        <v>0</v>
      </c>
      <c r="AL31" s="8">
        <v>18</v>
      </c>
      <c r="AM31" s="8">
        <v>31</v>
      </c>
      <c r="AN31" s="8">
        <v>6</v>
      </c>
      <c r="AO31" s="8">
        <v>10</v>
      </c>
      <c r="AP31" s="8">
        <v>11</v>
      </c>
      <c r="AQ31" s="8">
        <v>5</v>
      </c>
      <c r="AR31" s="8">
        <v>6</v>
      </c>
      <c r="AS31" s="8">
        <v>7</v>
      </c>
      <c r="AT31" s="8">
        <f t="shared" si="10"/>
        <v>580</v>
      </c>
      <c r="AU31" s="58" t="s">
        <v>203</v>
      </c>
      <c r="AV31" s="58">
        <v>1410</v>
      </c>
      <c r="AW31" s="8">
        <v>1990</v>
      </c>
      <c r="AZ31" s="7"/>
      <c r="BA31" s="7"/>
    </row>
    <row r="32" spans="1:50" ht="15">
      <c r="A32" s="8" t="s">
        <v>2</v>
      </c>
      <c r="B32" s="11" t="s">
        <v>27</v>
      </c>
      <c r="C32" s="13">
        <f aca="true" t="shared" si="12" ref="C32:AT32">C31/C22</f>
        <v>0.007751937984496124</v>
      </c>
      <c r="D32" s="13">
        <f t="shared" si="12"/>
        <v>0</v>
      </c>
      <c r="E32" s="13">
        <f t="shared" si="12"/>
        <v>0.02099737532808399</v>
      </c>
      <c r="F32" s="13">
        <f t="shared" si="12"/>
        <v>0.0316622691292876</v>
      </c>
      <c r="G32" s="13">
        <f t="shared" si="12"/>
        <v>0.02249134948096886</v>
      </c>
      <c r="H32" s="13">
        <f t="shared" si="12"/>
        <v>0.0140625</v>
      </c>
      <c r="I32" s="13">
        <f t="shared" si="12"/>
        <v>0.03207547169811321</v>
      </c>
      <c r="J32" s="13">
        <f t="shared" si="12"/>
        <v>0.022292993630573247</v>
      </c>
      <c r="K32" s="13">
        <f t="shared" si="12"/>
        <v>0.02557544757033248</v>
      </c>
      <c r="L32" s="13">
        <f t="shared" si="12"/>
        <v>0.03125</v>
      </c>
      <c r="M32" s="13">
        <f t="shared" si="12"/>
        <v>0.026288117770767613</v>
      </c>
      <c r="N32" s="13">
        <f t="shared" si="12"/>
        <v>0.01639344262295082</v>
      </c>
      <c r="O32" s="13">
        <f t="shared" si="12"/>
        <v>0.01951219512195122</v>
      </c>
      <c r="P32" s="13">
        <f t="shared" si="12"/>
        <v>0.02588235294117647</v>
      </c>
      <c r="Q32" s="13">
        <f t="shared" si="12"/>
        <v>0.023423423423423424</v>
      </c>
      <c r="R32" s="13">
        <f t="shared" si="12"/>
        <v>0.006060606060606061</v>
      </c>
      <c r="S32" s="13">
        <f t="shared" si="12"/>
        <v>0.020987654320987655</v>
      </c>
      <c r="T32" s="13">
        <f t="shared" si="12"/>
        <v>0.026696329254727477</v>
      </c>
      <c r="U32" s="13">
        <f t="shared" si="12"/>
        <v>0.025210084033613446</v>
      </c>
      <c r="V32" s="13">
        <f t="shared" si="12"/>
        <v>0.03456495828367104</v>
      </c>
      <c r="W32" s="13">
        <f t="shared" si="12"/>
        <v>0.032357473035439135</v>
      </c>
      <c r="X32" s="13">
        <f t="shared" si="12"/>
        <v>0.015151515151515152</v>
      </c>
      <c r="Y32" s="13">
        <f t="shared" si="12"/>
        <v>0.008032128514056224</v>
      </c>
      <c r="Z32" s="13">
        <f t="shared" si="12"/>
        <v>0.02663230240549828</v>
      </c>
      <c r="AA32" s="13">
        <f t="shared" si="12"/>
        <v>0.023703703703703703</v>
      </c>
      <c r="AB32" s="13">
        <f t="shared" si="12"/>
        <v>0.03852889667250438</v>
      </c>
      <c r="AC32" s="13">
        <f t="shared" si="12"/>
        <v>0.020858895705521473</v>
      </c>
      <c r="AD32" s="13">
        <f t="shared" si="12"/>
        <v>0.007125890736342043</v>
      </c>
      <c r="AE32" s="13">
        <f t="shared" si="12"/>
        <v>0.014492753623188406</v>
      </c>
      <c r="AF32" s="13">
        <f t="shared" si="12"/>
        <v>0.03260869565217391</v>
      </c>
      <c r="AG32" s="13">
        <f t="shared" si="12"/>
        <v>0.025974025974025976</v>
      </c>
      <c r="AH32" s="13">
        <f t="shared" si="12"/>
        <v>0.03184713375796178</v>
      </c>
      <c r="AI32" s="13">
        <f t="shared" si="12"/>
        <v>0.028747433264887063</v>
      </c>
      <c r="AJ32" s="13">
        <f t="shared" si="12"/>
        <v>0.015186915887850467</v>
      </c>
      <c r="AK32" s="13">
        <f t="shared" si="12"/>
        <v>0</v>
      </c>
      <c r="AL32" s="13">
        <f t="shared" si="12"/>
        <v>0.0215311004784689</v>
      </c>
      <c r="AM32" s="13">
        <f t="shared" si="12"/>
        <v>0.025556471558120363</v>
      </c>
      <c r="AN32" s="13">
        <f t="shared" si="12"/>
        <v>0.012295081967213115</v>
      </c>
      <c r="AO32" s="13">
        <f t="shared" si="12"/>
        <v>0.03690036900369004</v>
      </c>
      <c r="AP32" s="13">
        <f t="shared" si="12"/>
        <v>0.039568345323741004</v>
      </c>
      <c r="AQ32" s="13">
        <f t="shared" si="12"/>
        <v>0.016339869281045753</v>
      </c>
      <c r="AR32" s="13">
        <f t="shared" si="12"/>
        <v>0.01011804384485666</v>
      </c>
      <c r="AS32" s="13">
        <f t="shared" si="12"/>
        <v>0.03017241379310345</v>
      </c>
      <c r="AT32" s="13">
        <f t="shared" si="12"/>
        <v>0.022544408597971004</v>
      </c>
      <c r="AU32" s="11" t="s">
        <v>27</v>
      </c>
      <c r="AV32" s="13">
        <f>AV31/AV22</f>
        <v>0.02670960409168403</v>
      </c>
      <c r="AW32" s="13">
        <f>AW31/AW22</f>
        <v>0.02534482978208541</v>
      </c>
      <c r="AX32" s="1"/>
    </row>
    <row r="33" spans="1:53" ht="15">
      <c r="A33" s="8">
        <v>19</v>
      </c>
      <c r="B33" s="58" t="s">
        <v>204</v>
      </c>
      <c r="C33" s="8">
        <v>1</v>
      </c>
      <c r="D33" s="8">
        <v>0</v>
      </c>
      <c r="E33" s="8">
        <v>6</v>
      </c>
      <c r="F33" s="8">
        <v>17</v>
      </c>
      <c r="G33" s="8">
        <v>14</v>
      </c>
      <c r="H33" s="8">
        <v>21</v>
      </c>
      <c r="I33" s="8">
        <v>21</v>
      </c>
      <c r="J33" s="8">
        <v>9</v>
      </c>
      <c r="K33" s="8">
        <v>25</v>
      </c>
      <c r="L33" s="8">
        <v>3</v>
      </c>
      <c r="M33" s="8">
        <v>15</v>
      </c>
      <c r="N33" s="8">
        <v>24</v>
      </c>
      <c r="O33" s="8">
        <v>24</v>
      </c>
      <c r="P33" s="8">
        <v>29</v>
      </c>
      <c r="Q33" s="8">
        <v>15</v>
      </c>
      <c r="R33" s="8">
        <v>14</v>
      </c>
      <c r="S33" s="8">
        <v>29</v>
      </c>
      <c r="T33" s="8">
        <v>28</v>
      </c>
      <c r="U33" s="8">
        <v>11</v>
      </c>
      <c r="V33" s="8">
        <v>10</v>
      </c>
      <c r="W33" s="8">
        <v>22</v>
      </c>
      <c r="X33" s="8">
        <v>16</v>
      </c>
      <c r="Y33" s="8">
        <v>13</v>
      </c>
      <c r="Z33" s="8">
        <v>33</v>
      </c>
      <c r="AA33" s="8">
        <v>21</v>
      </c>
      <c r="AB33" s="8">
        <v>22</v>
      </c>
      <c r="AC33" s="8">
        <v>30</v>
      </c>
      <c r="AD33" s="8">
        <v>20</v>
      </c>
      <c r="AE33" s="8">
        <v>24</v>
      </c>
      <c r="AF33" s="8">
        <v>33</v>
      </c>
      <c r="AG33" s="8">
        <v>7</v>
      </c>
      <c r="AH33" s="8">
        <v>8</v>
      </c>
      <c r="AI33" s="8">
        <v>39</v>
      </c>
      <c r="AJ33" s="8">
        <v>19</v>
      </c>
      <c r="AK33" s="8">
        <v>9</v>
      </c>
      <c r="AL33" s="8">
        <v>21</v>
      </c>
      <c r="AM33" s="8">
        <v>36</v>
      </c>
      <c r="AN33" s="8">
        <v>24</v>
      </c>
      <c r="AO33" s="8">
        <v>5</v>
      </c>
      <c r="AP33" s="8">
        <v>5</v>
      </c>
      <c r="AQ33" s="8">
        <v>18</v>
      </c>
      <c r="AR33" s="8">
        <v>18</v>
      </c>
      <c r="AS33" s="8">
        <v>5</v>
      </c>
      <c r="AT33" s="8">
        <f>SUM(C33:AS33)</f>
        <v>764</v>
      </c>
      <c r="AU33" s="58" t="s">
        <v>204</v>
      </c>
      <c r="AV33" s="58">
        <v>5332</v>
      </c>
      <c r="AW33" s="8">
        <v>6096</v>
      </c>
      <c r="AZ33" s="7"/>
      <c r="BA33" s="7"/>
    </row>
    <row r="34" spans="1:53" ht="15">
      <c r="A34" s="8" t="s">
        <v>2</v>
      </c>
      <c r="B34" s="11" t="s">
        <v>27</v>
      </c>
      <c r="C34" s="13">
        <f aca="true" t="shared" si="13" ref="C34:AT34">C33/C22</f>
        <v>0.007751937984496124</v>
      </c>
      <c r="D34" s="13">
        <f t="shared" si="13"/>
        <v>0</v>
      </c>
      <c r="E34" s="13">
        <f t="shared" si="13"/>
        <v>0.015748031496062992</v>
      </c>
      <c r="F34" s="13">
        <f t="shared" si="13"/>
        <v>0.044854881266490766</v>
      </c>
      <c r="G34" s="13">
        <f t="shared" si="13"/>
        <v>0.02422145328719723</v>
      </c>
      <c r="H34" s="13">
        <f t="shared" si="13"/>
        <v>0.0328125</v>
      </c>
      <c r="I34" s="13">
        <f t="shared" si="13"/>
        <v>0.03962264150943396</v>
      </c>
      <c r="J34" s="13">
        <f t="shared" si="13"/>
        <v>0.028662420382165606</v>
      </c>
      <c r="K34" s="13">
        <f t="shared" si="13"/>
        <v>0.0319693094629156</v>
      </c>
      <c r="L34" s="13">
        <f t="shared" si="13"/>
        <v>0.046875</v>
      </c>
      <c r="M34" s="13">
        <f t="shared" si="13"/>
        <v>0.015772870662460567</v>
      </c>
      <c r="N34" s="13">
        <f t="shared" si="13"/>
        <v>0.03576751117734724</v>
      </c>
      <c r="O34" s="13">
        <f t="shared" si="13"/>
        <v>0.02926829268292683</v>
      </c>
      <c r="P34" s="13">
        <f t="shared" si="13"/>
        <v>0.03411764705882353</v>
      </c>
      <c r="Q34" s="13">
        <f t="shared" si="13"/>
        <v>0.02702702702702703</v>
      </c>
      <c r="R34" s="13">
        <f t="shared" si="13"/>
        <v>0.021212121212121213</v>
      </c>
      <c r="S34" s="13">
        <f t="shared" si="13"/>
        <v>0.03580246913580247</v>
      </c>
      <c r="T34" s="13">
        <f t="shared" si="13"/>
        <v>0.03114571746384872</v>
      </c>
      <c r="U34" s="13">
        <f t="shared" si="13"/>
        <v>0.03081232492997199</v>
      </c>
      <c r="V34" s="13">
        <f t="shared" si="13"/>
        <v>0.011918951132300357</v>
      </c>
      <c r="W34" s="13">
        <f t="shared" si="13"/>
        <v>0.03389830508474576</v>
      </c>
      <c r="X34" s="13">
        <f t="shared" si="13"/>
        <v>0.024242424242424242</v>
      </c>
      <c r="Y34" s="13">
        <f t="shared" si="13"/>
        <v>0.02610441767068273</v>
      </c>
      <c r="Z34" s="13">
        <f t="shared" si="13"/>
        <v>0.028350515463917526</v>
      </c>
      <c r="AA34" s="13">
        <f t="shared" si="13"/>
        <v>0.03111111111111111</v>
      </c>
      <c r="AB34" s="13">
        <f t="shared" si="13"/>
        <v>0.03852889667250438</v>
      </c>
      <c r="AC34" s="13">
        <f t="shared" si="13"/>
        <v>0.03680981595092025</v>
      </c>
      <c r="AD34" s="13">
        <f t="shared" si="13"/>
        <v>0.023752969121140142</v>
      </c>
      <c r="AE34" s="13">
        <f t="shared" si="13"/>
        <v>0.028985507246376812</v>
      </c>
      <c r="AF34" s="13">
        <f t="shared" si="13"/>
        <v>0.05124223602484472</v>
      </c>
      <c r="AG34" s="13">
        <f t="shared" si="13"/>
        <v>0.011363636363636364</v>
      </c>
      <c r="AH34" s="13">
        <f t="shared" si="13"/>
        <v>0.025477707006369428</v>
      </c>
      <c r="AI34" s="13">
        <f t="shared" si="13"/>
        <v>0.04004106776180698</v>
      </c>
      <c r="AJ34" s="13">
        <f t="shared" si="13"/>
        <v>0.02219626168224299</v>
      </c>
      <c r="AK34" s="13">
        <f t="shared" si="13"/>
        <v>0.04945054945054945</v>
      </c>
      <c r="AL34" s="13">
        <f t="shared" si="13"/>
        <v>0.025119617224880382</v>
      </c>
      <c r="AM34" s="13">
        <f t="shared" si="13"/>
        <v>0.02967848309975268</v>
      </c>
      <c r="AN34" s="13">
        <f t="shared" si="13"/>
        <v>0.04918032786885246</v>
      </c>
      <c r="AO34" s="13">
        <f t="shared" si="13"/>
        <v>0.01845018450184502</v>
      </c>
      <c r="AP34" s="13">
        <f t="shared" si="13"/>
        <v>0.017985611510791366</v>
      </c>
      <c r="AQ34" s="13">
        <f t="shared" si="13"/>
        <v>0.058823529411764705</v>
      </c>
      <c r="AR34" s="13">
        <f t="shared" si="13"/>
        <v>0.03035413153456998</v>
      </c>
      <c r="AS34" s="13">
        <f t="shared" si="13"/>
        <v>0.021551724137931036</v>
      </c>
      <c r="AT34" s="13">
        <f t="shared" si="13"/>
        <v>0.029696427877327323</v>
      </c>
      <c r="AU34" s="11" t="s">
        <v>27</v>
      </c>
      <c r="AV34" s="13">
        <f>AV33/AV22</f>
        <v>0.10100397802614132</v>
      </c>
      <c r="AW34" s="13">
        <f>AW33/AW22</f>
        <v>0.07763923736260937</v>
      </c>
      <c r="AX34" s="1"/>
      <c r="AZ34" s="7"/>
      <c r="BA34" s="7"/>
    </row>
    <row r="35" spans="1:53" ht="15">
      <c r="A35" s="8">
        <v>20</v>
      </c>
      <c r="B35" s="58" t="s">
        <v>205</v>
      </c>
      <c r="C35" s="8">
        <v>13</v>
      </c>
      <c r="D35" s="8">
        <v>2</v>
      </c>
      <c r="E35" s="8">
        <v>34</v>
      </c>
      <c r="F35" s="8">
        <v>50</v>
      </c>
      <c r="G35" s="8">
        <v>77</v>
      </c>
      <c r="H35" s="8">
        <v>75</v>
      </c>
      <c r="I35" s="8">
        <v>44</v>
      </c>
      <c r="J35" s="8">
        <v>35</v>
      </c>
      <c r="K35" s="8">
        <v>55</v>
      </c>
      <c r="L35" s="8">
        <v>5</v>
      </c>
      <c r="M35" s="8">
        <v>97</v>
      </c>
      <c r="N35" s="8">
        <v>45</v>
      </c>
      <c r="O35" s="8">
        <v>96</v>
      </c>
      <c r="P35" s="8">
        <v>96</v>
      </c>
      <c r="Q35" s="8">
        <v>55</v>
      </c>
      <c r="R35" s="8">
        <v>45</v>
      </c>
      <c r="S35" s="8">
        <v>71</v>
      </c>
      <c r="T35" s="8">
        <v>95</v>
      </c>
      <c r="U35" s="8">
        <v>18</v>
      </c>
      <c r="V35" s="8">
        <v>72</v>
      </c>
      <c r="W35" s="8">
        <v>70</v>
      </c>
      <c r="X35" s="8">
        <v>50</v>
      </c>
      <c r="Y35" s="8">
        <v>46</v>
      </c>
      <c r="Z35" s="8">
        <v>112</v>
      </c>
      <c r="AA35" s="8">
        <v>55</v>
      </c>
      <c r="AB35" s="8">
        <v>57</v>
      </c>
      <c r="AC35" s="8">
        <v>63</v>
      </c>
      <c r="AD35" s="125">
        <v>46</v>
      </c>
      <c r="AE35" s="125">
        <v>46</v>
      </c>
      <c r="AF35" s="8">
        <v>51</v>
      </c>
      <c r="AG35" s="8">
        <v>42</v>
      </c>
      <c r="AH35" s="8">
        <v>29</v>
      </c>
      <c r="AI35" s="8">
        <v>53</v>
      </c>
      <c r="AJ35" s="8">
        <v>57</v>
      </c>
      <c r="AK35" s="8">
        <v>13</v>
      </c>
      <c r="AL35" s="20">
        <v>44</v>
      </c>
      <c r="AM35" s="8">
        <v>117</v>
      </c>
      <c r="AN35" s="8">
        <v>42</v>
      </c>
      <c r="AO35" s="8">
        <v>26</v>
      </c>
      <c r="AP35" s="8">
        <v>18</v>
      </c>
      <c r="AQ35" s="8">
        <v>29</v>
      </c>
      <c r="AR35" s="8">
        <v>47</v>
      </c>
      <c r="AS35" s="8">
        <v>16</v>
      </c>
      <c r="AT35" s="8">
        <f>SUM(C35:AS35)</f>
        <v>2209</v>
      </c>
      <c r="AU35" s="58" t="s">
        <v>205</v>
      </c>
      <c r="AV35" s="58">
        <v>5652</v>
      </c>
      <c r="AW35" s="8">
        <v>7861</v>
      </c>
      <c r="AZ35" s="7"/>
      <c r="BA35" s="7"/>
    </row>
    <row r="36" spans="1:53" ht="15">
      <c r="A36" s="8" t="s">
        <v>2</v>
      </c>
      <c r="B36" s="11" t="s">
        <v>27</v>
      </c>
      <c r="C36" s="13">
        <f aca="true" t="shared" si="14" ref="C36:AT36">C35/C22</f>
        <v>0.10077519379844961</v>
      </c>
      <c r="D36" s="13">
        <f t="shared" si="14"/>
        <v>0.15384615384615385</v>
      </c>
      <c r="E36" s="13">
        <f t="shared" si="14"/>
        <v>0.08923884514435695</v>
      </c>
      <c r="F36" s="13">
        <f t="shared" si="14"/>
        <v>0.13192612137203166</v>
      </c>
      <c r="G36" s="13">
        <f t="shared" si="14"/>
        <v>0.13321799307958476</v>
      </c>
      <c r="H36" s="13">
        <f t="shared" si="14"/>
        <v>0.1171875</v>
      </c>
      <c r="I36" s="13">
        <f t="shared" si="14"/>
        <v>0.0830188679245283</v>
      </c>
      <c r="J36" s="13">
        <f t="shared" si="14"/>
        <v>0.11146496815286625</v>
      </c>
      <c r="K36" s="13">
        <f t="shared" si="14"/>
        <v>0.07033248081841433</v>
      </c>
      <c r="L36" s="13">
        <f t="shared" si="14"/>
        <v>0.078125</v>
      </c>
      <c r="M36" s="13">
        <f t="shared" si="14"/>
        <v>0.10199789695057834</v>
      </c>
      <c r="N36" s="13">
        <f t="shared" si="14"/>
        <v>0.06706408345752608</v>
      </c>
      <c r="O36" s="13">
        <f t="shared" si="14"/>
        <v>0.11707317073170732</v>
      </c>
      <c r="P36" s="13">
        <f t="shared" si="14"/>
        <v>0.11294117647058824</v>
      </c>
      <c r="Q36" s="13">
        <f t="shared" si="14"/>
        <v>0.0990990990990991</v>
      </c>
      <c r="R36" s="13">
        <f t="shared" si="14"/>
        <v>0.06818181818181818</v>
      </c>
      <c r="S36" s="13">
        <f t="shared" si="14"/>
        <v>0.08765432098765433</v>
      </c>
      <c r="T36" s="13">
        <f t="shared" si="14"/>
        <v>0.10567296996662959</v>
      </c>
      <c r="U36" s="13">
        <f t="shared" si="14"/>
        <v>0.05042016806722689</v>
      </c>
      <c r="V36" s="13">
        <f t="shared" si="14"/>
        <v>0.08581644815256258</v>
      </c>
      <c r="W36" s="13">
        <f t="shared" si="14"/>
        <v>0.10785824345146379</v>
      </c>
      <c r="X36" s="13">
        <f t="shared" si="14"/>
        <v>0.07575757575757576</v>
      </c>
      <c r="Y36" s="13">
        <f t="shared" si="14"/>
        <v>0.09236947791164658</v>
      </c>
      <c r="Z36" s="13">
        <f t="shared" si="14"/>
        <v>0.09621993127147767</v>
      </c>
      <c r="AA36" s="13">
        <f t="shared" si="14"/>
        <v>0.08148148148148149</v>
      </c>
      <c r="AB36" s="13">
        <f t="shared" si="14"/>
        <v>0.09982486865148861</v>
      </c>
      <c r="AC36" s="13">
        <f t="shared" si="14"/>
        <v>0.07730061349693251</v>
      </c>
      <c r="AD36" s="13">
        <f t="shared" si="14"/>
        <v>0.05463182897862233</v>
      </c>
      <c r="AE36" s="13">
        <f t="shared" si="14"/>
        <v>0.05555555555555555</v>
      </c>
      <c r="AF36" s="13">
        <f t="shared" si="14"/>
        <v>0.07919254658385093</v>
      </c>
      <c r="AG36" s="13">
        <f t="shared" si="14"/>
        <v>0.06818181818181818</v>
      </c>
      <c r="AH36" s="13">
        <f t="shared" si="14"/>
        <v>0.09235668789808917</v>
      </c>
      <c r="AI36" s="13">
        <f t="shared" si="14"/>
        <v>0.054414784394250515</v>
      </c>
      <c r="AJ36" s="13">
        <f t="shared" si="14"/>
        <v>0.06658878504672897</v>
      </c>
      <c r="AK36" s="13">
        <f t="shared" si="14"/>
        <v>0.07142857142857142</v>
      </c>
      <c r="AL36" s="13">
        <f t="shared" si="14"/>
        <v>0.05263157894736842</v>
      </c>
      <c r="AM36" s="13">
        <f t="shared" si="14"/>
        <v>0.09645507007419621</v>
      </c>
      <c r="AN36" s="13">
        <f t="shared" si="14"/>
        <v>0.0860655737704918</v>
      </c>
      <c r="AO36" s="13">
        <f t="shared" si="14"/>
        <v>0.0959409594095941</v>
      </c>
      <c r="AP36" s="13">
        <f t="shared" si="14"/>
        <v>0.06474820143884892</v>
      </c>
      <c r="AQ36" s="13">
        <f t="shared" si="14"/>
        <v>0.09477124183006536</v>
      </c>
      <c r="AR36" s="13">
        <f t="shared" si="14"/>
        <v>0.07925801011804384</v>
      </c>
      <c r="AS36" s="13">
        <f t="shared" si="14"/>
        <v>0.06896551724137931</v>
      </c>
      <c r="AT36" s="13">
        <f t="shared" si="14"/>
        <v>0.08586310102227232</v>
      </c>
      <c r="AU36" s="11" t="s">
        <v>27</v>
      </c>
      <c r="AV36" s="13">
        <f>AV35/AV22</f>
        <v>0.10706573214623982</v>
      </c>
      <c r="AW36" s="13">
        <f>AW35/AW22</f>
        <v>0.1001184456869213</v>
      </c>
      <c r="AX36" s="1"/>
      <c r="AZ36" s="7"/>
      <c r="BA36" s="7"/>
    </row>
    <row r="37" spans="1:53" ht="15">
      <c r="A37" s="8">
        <v>21</v>
      </c>
      <c r="B37" s="58" t="s">
        <v>206</v>
      </c>
      <c r="C37" s="8">
        <v>1</v>
      </c>
      <c r="D37" s="8">
        <v>0</v>
      </c>
      <c r="E37" s="8">
        <v>9</v>
      </c>
      <c r="F37" s="8">
        <v>7</v>
      </c>
      <c r="G37" s="8">
        <v>8</v>
      </c>
      <c r="H37" s="8">
        <v>14</v>
      </c>
      <c r="I37" s="8">
        <v>7</v>
      </c>
      <c r="J37" s="8">
        <v>5</v>
      </c>
      <c r="K37" s="8">
        <v>15</v>
      </c>
      <c r="L37" s="8">
        <v>1</v>
      </c>
      <c r="M37" s="8">
        <v>16</v>
      </c>
      <c r="N37" s="8">
        <v>16</v>
      </c>
      <c r="O37" s="8">
        <v>18</v>
      </c>
      <c r="P37" s="8">
        <v>15</v>
      </c>
      <c r="Q37" s="8">
        <v>11</v>
      </c>
      <c r="R37" s="8">
        <v>13</v>
      </c>
      <c r="S37" s="8">
        <v>11</v>
      </c>
      <c r="T37" s="8">
        <v>15</v>
      </c>
      <c r="U37" s="8">
        <v>12</v>
      </c>
      <c r="V37" s="8">
        <v>14</v>
      </c>
      <c r="W37" s="8">
        <v>11</v>
      </c>
      <c r="X37" s="8">
        <v>10</v>
      </c>
      <c r="Y37" s="8">
        <v>7</v>
      </c>
      <c r="Z37" s="8">
        <v>27</v>
      </c>
      <c r="AA37" s="8">
        <v>20</v>
      </c>
      <c r="AB37" s="8">
        <v>7</v>
      </c>
      <c r="AC37" s="8">
        <v>13</v>
      </c>
      <c r="AD37" s="125">
        <v>9</v>
      </c>
      <c r="AE37" s="125">
        <v>9</v>
      </c>
      <c r="AF37" s="8">
        <v>16</v>
      </c>
      <c r="AG37" s="8">
        <v>8</v>
      </c>
      <c r="AH37" s="8">
        <v>5</v>
      </c>
      <c r="AI37" s="8">
        <v>13</v>
      </c>
      <c r="AJ37" s="8">
        <v>20</v>
      </c>
      <c r="AK37" s="8">
        <v>5</v>
      </c>
      <c r="AL37" s="8">
        <v>5</v>
      </c>
      <c r="AM37" s="8">
        <v>22</v>
      </c>
      <c r="AN37" s="8">
        <v>5</v>
      </c>
      <c r="AO37" s="8">
        <v>11</v>
      </c>
      <c r="AP37" s="8">
        <v>1</v>
      </c>
      <c r="AQ37" s="8">
        <v>4</v>
      </c>
      <c r="AR37" s="8">
        <v>8</v>
      </c>
      <c r="AS37" s="8">
        <v>10</v>
      </c>
      <c r="AT37" s="8">
        <f>SUM(C37:AS37)</f>
        <v>454</v>
      </c>
      <c r="AU37" s="58" t="s">
        <v>206</v>
      </c>
      <c r="AV37" s="58">
        <v>1208</v>
      </c>
      <c r="AW37" s="8">
        <v>1662</v>
      </c>
      <c r="AZ37" s="7"/>
      <c r="BA37" s="7"/>
    </row>
    <row r="38" spans="1:53" ht="15">
      <c r="A38" s="8" t="s">
        <v>2</v>
      </c>
      <c r="B38" s="11" t="s">
        <v>27</v>
      </c>
      <c r="C38" s="13">
        <f aca="true" t="shared" si="15" ref="C38:AT38">C37/C22</f>
        <v>0.007751937984496124</v>
      </c>
      <c r="D38" s="13">
        <f t="shared" si="15"/>
        <v>0</v>
      </c>
      <c r="E38" s="13">
        <f t="shared" si="15"/>
        <v>0.023622047244094488</v>
      </c>
      <c r="F38" s="13">
        <f t="shared" si="15"/>
        <v>0.018469656992084433</v>
      </c>
      <c r="G38" s="13">
        <f t="shared" si="15"/>
        <v>0.01384083044982699</v>
      </c>
      <c r="H38" s="13">
        <f t="shared" si="15"/>
        <v>0.021875</v>
      </c>
      <c r="I38" s="13">
        <f t="shared" si="15"/>
        <v>0.013207547169811321</v>
      </c>
      <c r="J38" s="13">
        <f t="shared" si="15"/>
        <v>0.01592356687898089</v>
      </c>
      <c r="K38" s="13">
        <f t="shared" si="15"/>
        <v>0.01918158567774936</v>
      </c>
      <c r="L38" s="13">
        <f t="shared" si="15"/>
        <v>0.015625</v>
      </c>
      <c r="M38" s="13">
        <f t="shared" si="15"/>
        <v>0.016824395373291272</v>
      </c>
      <c r="N38" s="13">
        <f t="shared" si="15"/>
        <v>0.02384500745156483</v>
      </c>
      <c r="O38" s="13">
        <f t="shared" si="15"/>
        <v>0.02195121951219512</v>
      </c>
      <c r="P38" s="13">
        <f t="shared" si="15"/>
        <v>0.01764705882352941</v>
      </c>
      <c r="Q38" s="13">
        <f t="shared" si="15"/>
        <v>0.01981981981981982</v>
      </c>
      <c r="R38" s="13">
        <f t="shared" si="15"/>
        <v>0.019696969696969695</v>
      </c>
      <c r="S38" s="13">
        <f t="shared" si="15"/>
        <v>0.013580246913580247</v>
      </c>
      <c r="T38" s="13">
        <f t="shared" si="15"/>
        <v>0.01668520578420467</v>
      </c>
      <c r="U38" s="13">
        <f t="shared" si="15"/>
        <v>0.03361344537815126</v>
      </c>
      <c r="V38" s="13">
        <f t="shared" si="15"/>
        <v>0.0166865315852205</v>
      </c>
      <c r="W38" s="13">
        <f t="shared" si="15"/>
        <v>0.01694915254237288</v>
      </c>
      <c r="X38" s="13">
        <f t="shared" si="15"/>
        <v>0.015151515151515152</v>
      </c>
      <c r="Y38" s="13">
        <f t="shared" si="15"/>
        <v>0.014056224899598393</v>
      </c>
      <c r="Z38" s="13">
        <f t="shared" si="15"/>
        <v>0.023195876288659795</v>
      </c>
      <c r="AA38" s="13">
        <f t="shared" si="15"/>
        <v>0.02962962962962963</v>
      </c>
      <c r="AB38" s="13">
        <f t="shared" si="15"/>
        <v>0.012259194395796848</v>
      </c>
      <c r="AC38" s="13">
        <f t="shared" si="15"/>
        <v>0.015950920245398775</v>
      </c>
      <c r="AD38" s="13">
        <f t="shared" si="15"/>
        <v>0.010688836104513063</v>
      </c>
      <c r="AE38" s="13">
        <f t="shared" si="15"/>
        <v>0.010869565217391304</v>
      </c>
      <c r="AF38" s="13">
        <f t="shared" si="15"/>
        <v>0.024844720496894408</v>
      </c>
      <c r="AG38" s="13">
        <f t="shared" si="15"/>
        <v>0.012987012987012988</v>
      </c>
      <c r="AH38" s="13">
        <f t="shared" si="15"/>
        <v>0.01592356687898089</v>
      </c>
      <c r="AI38" s="13">
        <f t="shared" si="15"/>
        <v>0.013347022587268994</v>
      </c>
      <c r="AJ38" s="13">
        <f t="shared" si="15"/>
        <v>0.02336448598130841</v>
      </c>
      <c r="AK38" s="13">
        <f t="shared" si="15"/>
        <v>0.027472527472527472</v>
      </c>
      <c r="AL38" s="13">
        <f t="shared" si="15"/>
        <v>0.005980861244019139</v>
      </c>
      <c r="AM38" s="13">
        <f t="shared" si="15"/>
        <v>0.018136850783182192</v>
      </c>
      <c r="AN38" s="13">
        <f t="shared" si="15"/>
        <v>0.010245901639344262</v>
      </c>
      <c r="AO38" s="13">
        <f t="shared" si="15"/>
        <v>0.04059040590405904</v>
      </c>
      <c r="AP38" s="13">
        <f t="shared" si="15"/>
        <v>0.0035971223021582736</v>
      </c>
      <c r="AQ38" s="13">
        <f t="shared" si="15"/>
        <v>0.013071895424836602</v>
      </c>
      <c r="AR38" s="13">
        <f t="shared" si="15"/>
        <v>0.013490725126475547</v>
      </c>
      <c r="AS38" s="13">
        <f t="shared" si="15"/>
        <v>0.04310344827586207</v>
      </c>
      <c r="AT38" s="13">
        <f t="shared" si="15"/>
        <v>0.017646830178411784</v>
      </c>
      <c r="AU38" s="11" t="s">
        <v>27</v>
      </c>
      <c r="AV38" s="13">
        <f>AV37/AV22</f>
        <v>0.02288312180337185</v>
      </c>
      <c r="AW38" s="13">
        <f>AW37/AW22</f>
        <v>0.021167390501420073</v>
      </c>
      <c r="AX38" s="1"/>
      <c r="AZ38" s="7"/>
      <c r="BA38" s="7"/>
    </row>
    <row r="39" spans="1:53" ht="15">
      <c r="A39" s="8">
        <v>22</v>
      </c>
      <c r="B39" s="58" t="s">
        <v>207</v>
      </c>
      <c r="C39" s="8">
        <v>16</v>
      </c>
      <c r="D39" s="8">
        <v>0</v>
      </c>
      <c r="E39" s="8">
        <v>27</v>
      </c>
      <c r="F39" s="8">
        <v>20</v>
      </c>
      <c r="G39" s="8">
        <v>37</v>
      </c>
      <c r="H39" s="8">
        <v>64</v>
      </c>
      <c r="I39" s="8">
        <v>40</v>
      </c>
      <c r="J39" s="8">
        <v>11</v>
      </c>
      <c r="K39" s="8">
        <v>50</v>
      </c>
      <c r="L39" s="8">
        <v>4</v>
      </c>
      <c r="M39" s="8">
        <v>69</v>
      </c>
      <c r="N39" s="8">
        <v>36</v>
      </c>
      <c r="O39" s="8">
        <v>53</v>
      </c>
      <c r="P39" s="8">
        <v>67</v>
      </c>
      <c r="Q39" s="8">
        <v>42</v>
      </c>
      <c r="R39" s="8">
        <v>29</v>
      </c>
      <c r="S39" s="8">
        <v>70</v>
      </c>
      <c r="T39" s="8">
        <v>68</v>
      </c>
      <c r="U39" s="8">
        <v>23</v>
      </c>
      <c r="V39" s="8">
        <v>68</v>
      </c>
      <c r="W39" s="8">
        <v>48</v>
      </c>
      <c r="X39" s="8">
        <v>73</v>
      </c>
      <c r="Y39" s="8">
        <v>21</v>
      </c>
      <c r="Z39" s="8">
        <v>89</v>
      </c>
      <c r="AA39" s="8">
        <v>58</v>
      </c>
      <c r="AB39" s="8">
        <v>24</v>
      </c>
      <c r="AC39" s="8">
        <v>61</v>
      </c>
      <c r="AD39" s="125">
        <v>50</v>
      </c>
      <c r="AE39" s="125">
        <v>49</v>
      </c>
      <c r="AF39" s="8">
        <v>62</v>
      </c>
      <c r="AG39" s="8">
        <v>57</v>
      </c>
      <c r="AH39" s="8">
        <v>32</v>
      </c>
      <c r="AI39" s="8">
        <v>46</v>
      </c>
      <c r="AJ39" s="8">
        <v>52</v>
      </c>
      <c r="AK39" s="8">
        <v>19</v>
      </c>
      <c r="AL39" s="20">
        <v>62</v>
      </c>
      <c r="AM39" s="8">
        <v>105</v>
      </c>
      <c r="AN39" s="8">
        <v>35</v>
      </c>
      <c r="AO39" s="8">
        <v>27</v>
      </c>
      <c r="AP39" s="8">
        <v>27</v>
      </c>
      <c r="AQ39" s="8">
        <v>42</v>
      </c>
      <c r="AR39" s="8">
        <v>43</v>
      </c>
      <c r="AS39" s="8">
        <v>21</v>
      </c>
      <c r="AT39" s="8">
        <f>SUM(C39:AS39)</f>
        <v>1897</v>
      </c>
      <c r="AU39" s="58" t="s">
        <v>207</v>
      </c>
      <c r="AV39" s="58">
        <v>5352</v>
      </c>
      <c r="AW39" s="8">
        <v>7249</v>
      </c>
      <c r="AZ39" s="7"/>
      <c r="BA39" s="7"/>
    </row>
    <row r="40" spans="1:50" ht="15">
      <c r="A40" s="8"/>
      <c r="B40" s="11" t="s">
        <v>27</v>
      </c>
      <c r="C40" s="13">
        <f aca="true" t="shared" si="16" ref="C40:AT40">C39/C22</f>
        <v>0.12403100775193798</v>
      </c>
      <c r="D40" s="13">
        <f t="shared" si="16"/>
        <v>0</v>
      </c>
      <c r="E40" s="13">
        <f t="shared" si="16"/>
        <v>0.07086614173228346</v>
      </c>
      <c r="F40" s="13">
        <f t="shared" si="16"/>
        <v>0.052770448548812667</v>
      </c>
      <c r="G40" s="13">
        <f t="shared" si="16"/>
        <v>0.06401384083044982</v>
      </c>
      <c r="H40" s="13">
        <f t="shared" si="16"/>
        <v>0.1</v>
      </c>
      <c r="I40" s="13">
        <f t="shared" si="16"/>
        <v>0.07547169811320754</v>
      </c>
      <c r="J40" s="13">
        <f t="shared" si="16"/>
        <v>0.03503184713375796</v>
      </c>
      <c r="K40" s="13">
        <f t="shared" si="16"/>
        <v>0.0639386189258312</v>
      </c>
      <c r="L40" s="13">
        <f t="shared" si="16"/>
        <v>0.0625</v>
      </c>
      <c r="M40" s="13">
        <f t="shared" si="16"/>
        <v>0.07255520504731862</v>
      </c>
      <c r="N40" s="13">
        <f t="shared" si="16"/>
        <v>0.05365126676602087</v>
      </c>
      <c r="O40" s="13">
        <f t="shared" si="16"/>
        <v>0.06463414634146342</v>
      </c>
      <c r="P40" s="13">
        <f t="shared" si="16"/>
        <v>0.07882352941176471</v>
      </c>
      <c r="Q40" s="13">
        <f t="shared" si="16"/>
        <v>0.07567567567567568</v>
      </c>
      <c r="R40" s="13">
        <f t="shared" si="16"/>
        <v>0.04393939393939394</v>
      </c>
      <c r="S40" s="13">
        <f t="shared" si="16"/>
        <v>0.08641975308641975</v>
      </c>
      <c r="T40" s="13">
        <f t="shared" si="16"/>
        <v>0.07563959955506118</v>
      </c>
      <c r="U40" s="13">
        <f t="shared" si="16"/>
        <v>0.06442577030812324</v>
      </c>
      <c r="V40" s="13">
        <f t="shared" si="16"/>
        <v>0.08104886769964244</v>
      </c>
      <c r="W40" s="13">
        <f t="shared" si="16"/>
        <v>0.07395993836671803</v>
      </c>
      <c r="X40" s="13">
        <f t="shared" si="16"/>
        <v>0.11060606060606061</v>
      </c>
      <c r="Y40" s="13">
        <f t="shared" si="16"/>
        <v>0.04216867469879518</v>
      </c>
      <c r="Z40" s="13">
        <f t="shared" si="16"/>
        <v>0.07646048109965636</v>
      </c>
      <c r="AA40" s="13">
        <f t="shared" si="16"/>
        <v>0.08592592592592592</v>
      </c>
      <c r="AB40" s="13">
        <f t="shared" si="16"/>
        <v>0.04203152364273205</v>
      </c>
      <c r="AC40" s="13">
        <f t="shared" si="16"/>
        <v>0.07484662576687116</v>
      </c>
      <c r="AD40" s="13">
        <f t="shared" si="16"/>
        <v>0.05938242280285035</v>
      </c>
      <c r="AE40" s="13">
        <f t="shared" si="16"/>
        <v>0.059178743961352656</v>
      </c>
      <c r="AF40" s="13">
        <f t="shared" si="16"/>
        <v>0.09627329192546584</v>
      </c>
      <c r="AG40" s="13">
        <f t="shared" si="16"/>
        <v>0.09253246753246754</v>
      </c>
      <c r="AH40" s="13">
        <f t="shared" si="16"/>
        <v>0.10191082802547771</v>
      </c>
      <c r="AI40" s="13">
        <f t="shared" si="16"/>
        <v>0.04722792607802875</v>
      </c>
      <c r="AJ40" s="13">
        <f t="shared" si="16"/>
        <v>0.06074766355140187</v>
      </c>
      <c r="AK40" s="13">
        <f t="shared" si="16"/>
        <v>0.1043956043956044</v>
      </c>
      <c r="AL40" s="13">
        <f t="shared" si="16"/>
        <v>0.07416267942583732</v>
      </c>
      <c r="AM40" s="13">
        <f t="shared" si="16"/>
        <v>0.08656224237427865</v>
      </c>
      <c r="AN40" s="13">
        <f t="shared" si="16"/>
        <v>0.07172131147540983</v>
      </c>
      <c r="AO40" s="13">
        <f t="shared" si="16"/>
        <v>0.0996309963099631</v>
      </c>
      <c r="AP40" s="13">
        <f t="shared" si="16"/>
        <v>0.09712230215827339</v>
      </c>
      <c r="AQ40" s="13">
        <f t="shared" si="16"/>
        <v>0.13725490196078433</v>
      </c>
      <c r="AR40" s="13">
        <f t="shared" si="16"/>
        <v>0.07251264755480608</v>
      </c>
      <c r="AS40" s="13">
        <f t="shared" si="16"/>
        <v>0.09051724137931035</v>
      </c>
      <c r="AT40" s="13">
        <f t="shared" si="16"/>
        <v>0.07373576398336378</v>
      </c>
      <c r="AU40" s="11" t="s">
        <v>27</v>
      </c>
      <c r="AV40" s="13">
        <f>AV39/AV22</f>
        <v>0.10138283765864747</v>
      </c>
      <c r="AW40" s="13">
        <f>AW39/AW22</f>
        <v>0.09232395532177745</v>
      </c>
      <c r="AX40" s="1"/>
    </row>
    <row r="41" spans="1:50" ht="15">
      <c r="A41" s="8">
        <v>23</v>
      </c>
      <c r="B41" s="58" t="s">
        <v>208</v>
      </c>
      <c r="C41" s="8">
        <v>7</v>
      </c>
      <c r="D41" s="8">
        <v>0</v>
      </c>
      <c r="E41" s="8">
        <v>8</v>
      </c>
      <c r="F41" s="8">
        <v>1</v>
      </c>
      <c r="G41" s="8">
        <v>8</v>
      </c>
      <c r="H41" s="8">
        <v>9</v>
      </c>
      <c r="I41" s="8">
        <v>6</v>
      </c>
      <c r="J41" s="8">
        <v>7</v>
      </c>
      <c r="K41" s="8">
        <v>12</v>
      </c>
      <c r="L41" s="8">
        <v>2</v>
      </c>
      <c r="M41" s="8">
        <v>13</v>
      </c>
      <c r="N41" s="8">
        <v>12</v>
      </c>
      <c r="O41" s="8">
        <v>13</v>
      </c>
      <c r="P41" s="8">
        <v>13</v>
      </c>
      <c r="Q41" s="8">
        <v>9</v>
      </c>
      <c r="R41" s="8">
        <v>4</v>
      </c>
      <c r="S41" s="8">
        <v>11</v>
      </c>
      <c r="T41" s="8">
        <v>9</v>
      </c>
      <c r="U41" s="8">
        <v>1</v>
      </c>
      <c r="V41" s="8">
        <v>16</v>
      </c>
      <c r="W41" s="8">
        <v>5</v>
      </c>
      <c r="X41" s="8">
        <v>3</v>
      </c>
      <c r="Y41" s="8">
        <v>4</v>
      </c>
      <c r="Z41" s="8">
        <v>11</v>
      </c>
      <c r="AA41" s="8">
        <v>10</v>
      </c>
      <c r="AB41" s="8">
        <v>1</v>
      </c>
      <c r="AC41" s="8">
        <v>10</v>
      </c>
      <c r="AD41" s="8">
        <v>3</v>
      </c>
      <c r="AE41" s="8">
        <v>7</v>
      </c>
      <c r="AF41" s="8">
        <v>5</v>
      </c>
      <c r="AG41" s="8">
        <v>2</v>
      </c>
      <c r="AH41" s="8">
        <v>6</v>
      </c>
      <c r="AI41" s="8">
        <v>9</v>
      </c>
      <c r="AJ41" s="8">
        <v>10</v>
      </c>
      <c r="AK41" s="8">
        <v>2</v>
      </c>
      <c r="AL41" s="20">
        <v>2</v>
      </c>
      <c r="AM41" s="8">
        <v>223</v>
      </c>
      <c r="AN41" s="15">
        <v>5</v>
      </c>
      <c r="AO41" s="8">
        <v>10</v>
      </c>
      <c r="AP41" s="28">
        <v>2</v>
      </c>
      <c r="AQ41" s="28">
        <v>12</v>
      </c>
      <c r="AR41" s="28">
        <v>16</v>
      </c>
      <c r="AS41" s="28">
        <v>2</v>
      </c>
      <c r="AT41" s="8">
        <f>SUM(C41:AS41)</f>
        <v>521</v>
      </c>
      <c r="AU41" s="58" t="s">
        <v>208</v>
      </c>
      <c r="AV41" s="58">
        <v>331</v>
      </c>
      <c r="AW41" s="8">
        <v>842</v>
      </c>
      <c r="AX41" s="1"/>
    </row>
    <row r="42" spans="1:50" ht="15">
      <c r="A42" s="8"/>
      <c r="B42" s="11" t="s">
        <v>27</v>
      </c>
      <c r="C42" s="13">
        <f>C41/C22</f>
        <v>0.05426356589147287</v>
      </c>
      <c r="D42" s="13">
        <f aca="true" t="shared" si="17" ref="D42:AW42">D41/D22</f>
        <v>0</v>
      </c>
      <c r="E42" s="13">
        <f t="shared" si="17"/>
        <v>0.02099737532808399</v>
      </c>
      <c r="F42" s="13">
        <f t="shared" si="17"/>
        <v>0.002638522427440633</v>
      </c>
      <c r="G42" s="13">
        <f t="shared" si="17"/>
        <v>0.01384083044982699</v>
      </c>
      <c r="H42" s="13">
        <f t="shared" si="17"/>
        <v>0.0140625</v>
      </c>
      <c r="I42" s="13">
        <f t="shared" si="17"/>
        <v>0.011320754716981131</v>
      </c>
      <c r="J42" s="13">
        <f t="shared" si="17"/>
        <v>0.022292993630573247</v>
      </c>
      <c r="K42" s="13">
        <f t="shared" si="17"/>
        <v>0.015345268542199489</v>
      </c>
      <c r="L42" s="13">
        <f t="shared" si="17"/>
        <v>0.03125</v>
      </c>
      <c r="M42" s="13">
        <f t="shared" si="17"/>
        <v>0.013669821240799159</v>
      </c>
      <c r="N42" s="13">
        <f t="shared" si="17"/>
        <v>0.01788375558867362</v>
      </c>
      <c r="O42" s="13">
        <f t="shared" si="17"/>
        <v>0.015853658536585366</v>
      </c>
      <c r="P42" s="13">
        <f t="shared" si="17"/>
        <v>0.015294117647058824</v>
      </c>
      <c r="Q42" s="13">
        <f t="shared" si="17"/>
        <v>0.016216216216216217</v>
      </c>
      <c r="R42" s="13">
        <f t="shared" si="17"/>
        <v>0.006060606060606061</v>
      </c>
      <c r="S42" s="13">
        <f t="shared" si="17"/>
        <v>0.013580246913580247</v>
      </c>
      <c r="T42" s="13">
        <f t="shared" si="17"/>
        <v>0.010011123470522803</v>
      </c>
      <c r="U42" s="13">
        <f t="shared" si="17"/>
        <v>0.0028011204481792717</v>
      </c>
      <c r="V42" s="13">
        <f t="shared" si="17"/>
        <v>0.01907032181168057</v>
      </c>
      <c r="W42" s="13">
        <f t="shared" si="17"/>
        <v>0.007704160246533128</v>
      </c>
      <c r="X42" s="13">
        <f t="shared" si="17"/>
        <v>0.004545454545454545</v>
      </c>
      <c r="Y42" s="13">
        <f t="shared" si="17"/>
        <v>0.008032128514056224</v>
      </c>
      <c r="Z42" s="13">
        <f t="shared" si="17"/>
        <v>0.009450171821305841</v>
      </c>
      <c r="AA42" s="13">
        <f t="shared" si="17"/>
        <v>0.014814814814814815</v>
      </c>
      <c r="AB42" s="13">
        <f t="shared" si="17"/>
        <v>0.0017513134851138354</v>
      </c>
      <c r="AC42" s="13">
        <f t="shared" si="17"/>
        <v>0.012269938650306749</v>
      </c>
      <c r="AD42" s="13">
        <f t="shared" si="17"/>
        <v>0.0035629453681710215</v>
      </c>
      <c r="AE42" s="13">
        <f t="shared" si="17"/>
        <v>0.008454106280193236</v>
      </c>
      <c r="AF42" s="13">
        <f t="shared" si="17"/>
        <v>0.007763975155279503</v>
      </c>
      <c r="AG42" s="13">
        <f t="shared" si="17"/>
        <v>0.003246753246753247</v>
      </c>
      <c r="AH42" s="13">
        <f t="shared" si="17"/>
        <v>0.01910828025477707</v>
      </c>
      <c r="AI42" s="13">
        <f t="shared" si="17"/>
        <v>0.009240246406570842</v>
      </c>
      <c r="AJ42" s="13">
        <f t="shared" si="17"/>
        <v>0.011682242990654205</v>
      </c>
      <c r="AK42" s="13">
        <f t="shared" si="17"/>
        <v>0.01098901098901099</v>
      </c>
      <c r="AL42" s="13">
        <f t="shared" si="17"/>
        <v>0.0023923444976076554</v>
      </c>
      <c r="AM42" s="13">
        <f t="shared" si="17"/>
        <v>0.1838417147568013</v>
      </c>
      <c r="AN42" s="13">
        <f t="shared" si="17"/>
        <v>0.010245901639344262</v>
      </c>
      <c r="AO42" s="13">
        <f t="shared" si="17"/>
        <v>0.03690036900369004</v>
      </c>
      <c r="AP42" s="13">
        <f t="shared" si="17"/>
        <v>0.007194244604316547</v>
      </c>
      <c r="AQ42" s="13">
        <f t="shared" si="17"/>
        <v>0.0392156862745098</v>
      </c>
      <c r="AR42" s="13">
        <f t="shared" si="17"/>
        <v>0.026981450252951095</v>
      </c>
      <c r="AS42" s="13">
        <f t="shared" si="17"/>
        <v>0.008620689655172414</v>
      </c>
      <c r="AT42" s="13">
        <f t="shared" si="17"/>
        <v>0.0202510980681774</v>
      </c>
      <c r="AU42" s="11" t="s">
        <v>27</v>
      </c>
      <c r="AV42" s="13">
        <f t="shared" si="17"/>
        <v>0.00627012691797689</v>
      </c>
      <c r="AW42" s="13">
        <f t="shared" si="17"/>
        <v>0.010723792299756741</v>
      </c>
      <c r="AX42" s="1"/>
    </row>
    <row r="43" spans="1:50" ht="15">
      <c r="A43" s="8">
        <v>24</v>
      </c>
      <c r="B43" s="58" t="s">
        <v>209</v>
      </c>
      <c r="C43" s="37">
        <v>11</v>
      </c>
      <c r="D43" s="37">
        <v>0</v>
      </c>
      <c r="E43" s="37">
        <v>19</v>
      </c>
      <c r="F43" s="37">
        <v>23</v>
      </c>
      <c r="G43" s="37">
        <v>28</v>
      </c>
      <c r="H43" s="37">
        <v>56</v>
      </c>
      <c r="I43" s="37">
        <v>27</v>
      </c>
      <c r="J43" s="37">
        <v>25</v>
      </c>
      <c r="K43" s="37">
        <v>40</v>
      </c>
      <c r="L43" s="37">
        <v>2</v>
      </c>
      <c r="M43" s="37">
        <v>46</v>
      </c>
      <c r="N43" s="37">
        <v>31</v>
      </c>
      <c r="O43" s="37">
        <v>63</v>
      </c>
      <c r="P43" s="37">
        <v>53</v>
      </c>
      <c r="Q43" s="37">
        <v>37</v>
      </c>
      <c r="R43" s="37">
        <v>35</v>
      </c>
      <c r="S43" s="37">
        <v>44</v>
      </c>
      <c r="T43" s="37">
        <v>64</v>
      </c>
      <c r="U43" s="37">
        <v>14</v>
      </c>
      <c r="V43" s="37">
        <v>52</v>
      </c>
      <c r="W43" s="37">
        <v>45</v>
      </c>
      <c r="X43" s="37">
        <v>52</v>
      </c>
      <c r="Y43" s="37">
        <v>27</v>
      </c>
      <c r="Z43" s="37">
        <v>50</v>
      </c>
      <c r="AA43" s="37">
        <v>14</v>
      </c>
      <c r="AB43" s="37">
        <v>21</v>
      </c>
      <c r="AC43" s="37">
        <v>34</v>
      </c>
      <c r="AD43" s="37">
        <v>39</v>
      </c>
      <c r="AE43" s="37">
        <v>67</v>
      </c>
      <c r="AF43" s="37">
        <v>46</v>
      </c>
      <c r="AG43" s="37">
        <v>12</v>
      </c>
      <c r="AH43" s="37">
        <v>31</v>
      </c>
      <c r="AI43" s="37">
        <v>36</v>
      </c>
      <c r="AJ43" s="37">
        <v>48</v>
      </c>
      <c r="AK43" s="37">
        <v>9</v>
      </c>
      <c r="AL43" s="37">
        <v>35</v>
      </c>
      <c r="AM43" s="37">
        <v>45</v>
      </c>
      <c r="AN43" s="37">
        <v>20</v>
      </c>
      <c r="AO43" s="37">
        <v>25</v>
      </c>
      <c r="AP43" s="37">
        <v>17</v>
      </c>
      <c r="AQ43" s="37">
        <v>22</v>
      </c>
      <c r="AR43" s="37">
        <v>36</v>
      </c>
      <c r="AS43" s="37">
        <v>12</v>
      </c>
      <c r="AT43" s="8">
        <f>SUM(C43:AS43)</f>
        <v>1413</v>
      </c>
      <c r="AU43" s="58" t="s">
        <v>209</v>
      </c>
      <c r="AV43" s="58">
        <v>3033</v>
      </c>
      <c r="AW43" s="37">
        <v>4446</v>
      </c>
      <c r="AX43" s="1"/>
    </row>
    <row r="44" spans="1:50" ht="15">
      <c r="A44" s="8"/>
      <c r="B44" s="11" t="s">
        <v>27</v>
      </c>
      <c r="C44" s="13">
        <f aca="true" t="shared" si="18" ref="C44:AT44">C43/C22</f>
        <v>0.08527131782945736</v>
      </c>
      <c r="D44" s="13">
        <f t="shared" si="18"/>
        <v>0</v>
      </c>
      <c r="E44" s="13">
        <f t="shared" si="18"/>
        <v>0.049868766404199474</v>
      </c>
      <c r="F44" s="13">
        <f t="shared" si="18"/>
        <v>0.06068601583113457</v>
      </c>
      <c r="G44" s="13">
        <f t="shared" si="18"/>
        <v>0.04844290657439446</v>
      </c>
      <c r="H44" s="13">
        <f t="shared" si="18"/>
        <v>0.0875</v>
      </c>
      <c r="I44" s="13">
        <f t="shared" si="18"/>
        <v>0.0509433962264151</v>
      </c>
      <c r="J44" s="13">
        <f t="shared" si="18"/>
        <v>0.07961783439490445</v>
      </c>
      <c r="K44" s="13">
        <f t="shared" si="18"/>
        <v>0.05115089514066496</v>
      </c>
      <c r="L44" s="13">
        <f t="shared" si="18"/>
        <v>0.03125</v>
      </c>
      <c r="M44" s="13">
        <f t="shared" si="18"/>
        <v>0.048370136698212406</v>
      </c>
      <c r="N44" s="13">
        <f t="shared" si="18"/>
        <v>0.046199701937406856</v>
      </c>
      <c r="O44" s="13">
        <f t="shared" si="18"/>
        <v>0.07682926829268293</v>
      </c>
      <c r="P44" s="13">
        <f t="shared" si="18"/>
        <v>0.06235294117647059</v>
      </c>
      <c r="Q44" s="13">
        <f t="shared" si="18"/>
        <v>0.06666666666666667</v>
      </c>
      <c r="R44" s="13">
        <f t="shared" si="18"/>
        <v>0.05303030303030303</v>
      </c>
      <c r="S44" s="13">
        <f t="shared" si="18"/>
        <v>0.05432098765432099</v>
      </c>
      <c r="T44" s="13">
        <f t="shared" si="18"/>
        <v>0.07119021134593993</v>
      </c>
      <c r="U44" s="13">
        <f t="shared" si="18"/>
        <v>0.0392156862745098</v>
      </c>
      <c r="V44" s="13">
        <f t="shared" si="18"/>
        <v>0.06197854588796186</v>
      </c>
      <c r="W44" s="13">
        <f t="shared" si="18"/>
        <v>0.06933744221879815</v>
      </c>
      <c r="X44" s="13">
        <f t="shared" si="18"/>
        <v>0.07878787878787878</v>
      </c>
      <c r="Y44" s="13">
        <f t="shared" si="18"/>
        <v>0.05421686746987952</v>
      </c>
      <c r="Z44" s="13">
        <f t="shared" si="18"/>
        <v>0.0429553264604811</v>
      </c>
      <c r="AA44" s="13">
        <f t="shared" si="18"/>
        <v>0.02074074074074074</v>
      </c>
      <c r="AB44" s="13">
        <f t="shared" si="18"/>
        <v>0.03677758318739054</v>
      </c>
      <c r="AC44" s="13">
        <f t="shared" si="18"/>
        <v>0.04171779141104295</v>
      </c>
      <c r="AD44" s="13">
        <f t="shared" si="18"/>
        <v>0.04631828978622328</v>
      </c>
      <c r="AE44" s="13">
        <f t="shared" si="18"/>
        <v>0.08091787439613526</v>
      </c>
      <c r="AF44" s="13">
        <f t="shared" si="18"/>
        <v>0.07142857142857142</v>
      </c>
      <c r="AG44" s="13">
        <f t="shared" si="18"/>
        <v>0.01948051948051948</v>
      </c>
      <c r="AH44" s="13">
        <f t="shared" si="18"/>
        <v>0.09872611464968153</v>
      </c>
      <c r="AI44" s="13">
        <f t="shared" si="18"/>
        <v>0.03696098562628337</v>
      </c>
      <c r="AJ44" s="13">
        <f t="shared" si="18"/>
        <v>0.056074766355140186</v>
      </c>
      <c r="AK44" s="13">
        <f t="shared" si="18"/>
        <v>0.04945054945054945</v>
      </c>
      <c r="AL44" s="13">
        <f t="shared" si="18"/>
        <v>0.041866028708133975</v>
      </c>
      <c r="AM44" s="13">
        <f t="shared" si="18"/>
        <v>0.03709810387469085</v>
      </c>
      <c r="AN44" s="13">
        <f t="shared" si="18"/>
        <v>0.040983606557377046</v>
      </c>
      <c r="AO44" s="13">
        <f t="shared" si="18"/>
        <v>0.09225092250922509</v>
      </c>
      <c r="AP44" s="13">
        <f t="shared" si="18"/>
        <v>0.06115107913669065</v>
      </c>
      <c r="AQ44" s="13">
        <f t="shared" si="18"/>
        <v>0.0718954248366013</v>
      </c>
      <c r="AR44" s="13">
        <f t="shared" si="18"/>
        <v>0.06070826306913996</v>
      </c>
      <c r="AS44" s="13">
        <f t="shared" si="18"/>
        <v>0.05172413793103448</v>
      </c>
      <c r="AT44" s="13">
        <f t="shared" si="18"/>
        <v>0.05492284370505694</v>
      </c>
      <c r="AU44" s="11" t="s">
        <v>27</v>
      </c>
      <c r="AV44" s="13">
        <f>AV43/AV22</f>
        <v>0.057454063269558625</v>
      </c>
      <c r="AW44" s="13">
        <f>AW43/AW22</f>
        <v>0.05662468000560388</v>
      </c>
      <c r="AX44" s="1"/>
    </row>
    <row r="45" spans="1:50" ht="15">
      <c r="A45" s="8">
        <v>25</v>
      </c>
      <c r="B45" s="58" t="s">
        <v>210</v>
      </c>
      <c r="C45" s="37">
        <v>4</v>
      </c>
      <c r="D45" s="37">
        <v>0</v>
      </c>
      <c r="E45" s="37">
        <v>5</v>
      </c>
      <c r="F45" s="37">
        <v>4</v>
      </c>
      <c r="G45" s="37">
        <v>4</v>
      </c>
      <c r="H45" s="37">
        <v>3</v>
      </c>
      <c r="I45" s="37">
        <v>4</v>
      </c>
      <c r="J45" s="37">
        <v>3</v>
      </c>
      <c r="K45" s="37">
        <v>6</v>
      </c>
      <c r="L45" s="37">
        <v>0</v>
      </c>
      <c r="M45" s="37">
        <v>10</v>
      </c>
      <c r="N45" s="37">
        <v>5</v>
      </c>
      <c r="O45" s="37">
        <v>11</v>
      </c>
      <c r="P45" s="37">
        <v>5</v>
      </c>
      <c r="Q45" s="37">
        <v>5</v>
      </c>
      <c r="R45" s="37">
        <v>3</v>
      </c>
      <c r="S45" s="37">
        <v>8</v>
      </c>
      <c r="T45" s="37">
        <v>9</v>
      </c>
      <c r="U45" s="37">
        <v>3</v>
      </c>
      <c r="V45" s="37">
        <v>5</v>
      </c>
      <c r="W45" s="37">
        <v>2</v>
      </c>
      <c r="X45" s="37">
        <v>9</v>
      </c>
      <c r="Y45" s="37">
        <v>1</v>
      </c>
      <c r="Z45" s="37">
        <v>17</v>
      </c>
      <c r="AA45" s="37">
        <v>4</v>
      </c>
      <c r="AB45" s="37">
        <v>4</v>
      </c>
      <c r="AC45" s="37">
        <v>3</v>
      </c>
      <c r="AD45" s="37">
        <v>6</v>
      </c>
      <c r="AE45" s="37">
        <v>2</v>
      </c>
      <c r="AF45" s="37">
        <v>9</v>
      </c>
      <c r="AG45" s="37">
        <v>7</v>
      </c>
      <c r="AH45" s="37">
        <v>5</v>
      </c>
      <c r="AI45" s="37">
        <v>10</v>
      </c>
      <c r="AJ45" s="37">
        <v>8</v>
      </c>
      <c r="AK45" s="37">
        <v>1</v>
      </c>
      <c r="AL45" s="37">
        <v>4</v>
      </c>
      <c r="AM45" s="37">
        <v>9</v>
      </c>
      <c r="AN45" s="37">
        <v>4</v>
      </c>
      <c r="AO45" s="37">
        <v>3</v>
      </c>
      <c r="AP45" s="37">
        <v>1</v>
      </c>
      <c r="AQ45" s="37">
        <v>5</v>
      </c>
      <c r="AR45" s="37">
        <v>5</v>
      </c>
      <c r="AS45" s="37">
        <v>1</v>
      </c>
      <c r="AT45" s="8">
        <f>SUM(C45:AS45)</f>
        <v>217</v>
      </c>
      <c r="AU45" s="58" t="s">
        <v>210</v>
      </c>
      <c r="AV45" s="58">
        <v>1597</v>
      </c>
      <c r="AW45" s="37">
        <v>1814</v>
      </c>
      <c r="AX45" s="1"/>
    </row>
    <row r="46" spans="1:50" ht="15">
      <c r="A46" s="8"/>
      <c r="B46" s="11" t="s">
        <v>27</v>
      </c>
      <c r="C46" s="13">
        <f>C45/C22</f>
        <v>0.031007751937984496</v>
      </c>
      <c r="D46" s="13">
        <f aca="true" t="shared" si="19" ref="D46:AT46">D45/D22</f>
        <v>0</v>
      </c>
      <c r="E46" s="13">
        <f t="shared" si="19"/>
        <v>0.013123359580052493</v>
      </c>
      <c r="F46" s="13">
        <f t="shared" si="19"/>
        <v>0.010554089709762533</v>
      </c>
      <c r="G46" s="13">
        <f t="shared" si="19"/>
        <v>0.006920415224913495</v>
      </c>
      <c r="H46" s="13">
        <f t="shared" si="19"/>
        <v>0.0046875</v>
      </c>
      <c r="I46" s="13">
        <f t="shared" si="19"/>
        <v>0.007547169811320755</v>
      </c>
      <c r="J46" s="13">
        <f t="shared" si="19"/>
        <v>0.009554140127388535</v>
      </c>
      <c r="K46" s="13">
        <f t="shared" si="19"/>
        <v>0.0076726342710997444</v>
      </c>
      <c r="L46" s="13">
        <f t="shared" si="19"/>
        <v>0</v>
      </c>
      <c r="M46" s="13">
        <f t="shared" si="19"/>
        <v>0.010515247108307046</v>
      </c>
      <c r="N46" s="13">
        <f t="shared" si="19"/>
        <v>0.007451564828614009</v>
      </c>
      <c r="O46" s="13">
        <f t="shared" si="19"/>
        <v>0.013414634146341463</v>
      </c>
      <c r="P46" s="13">
        <f t="shared" si="19"/>
        <v>0.0058823529411764705</v>
      </c>
      <c r="Q46" s="13">
        <f t="shared" si="19"/>
        <v>0.009009009009009009</v>
      </c>
      <c r="R46" s="13">
        <f t="shared" si="19"/>
        <v>0.004545454545454545</v>
      </c>
      <c r="S46" s="13">
        <f t="shared" si="19"/>
        <v>0.009876543209876543</v>
      </c>
      <c r="T46" s="13">
        <f t="shared" si="19"/>
        <v>0.010011123470522803</v>
      </c>
      <c r="U46" s="13">
        <f t="shared" si="19"/>
        <v>0.008403361344537815</v>
      </c>
      <c r="V46" s="13">
        <f t="shared" si="19"/>
        <v>0.0059594755661501785</v>
      </c>
      <c r="W46" s="13">
        <f t="shared" si="19"/>
        <v>0.0030816640986132513</v>
      </c>
      <c r="X46" s="13">
        <f t="shared" si="19"/>
        <v>0.013636363636363636</v>
      </c>
      <c r="Y46" s="13">
        <f t="shared" si="19"/>
        <v>0.002008032128514056</v>
      </c>
      <c r="Z46" s="13">
        <f t="shared" si="19"/>
        <v>0.014604810996563574</v>
      </c>
      <c r="AA46" s="13">
        <f t="shared" si="19"/>
        <v>0.005925925925925926</v>
      </c>
      <c r="AB46" s="13">
        <f t="shared" si="19"/>
        <v>0.0070052539404553416</v>
      </c>
      <c r="AC46" s="13">
        <f t="shared" si="19"/>
        <v>0.0036809815950920245</v>
      </c>
      <c r="AD46" s="13">
        <f t="shared" si="19"/>
        <v>0.007125890736342043</v>
      </c>
      <c r="AE46" s="13">
        <f t="shared" si="19"/>
        <v>0.0024154589371980675</v>
      </c>
      <c r="AF46" s="13">
        <f t="shared" si="19"/>
        <v>0.013975155279503106</v>
      </c>
      <c r="AG46" s="13">
        <f t="shared" si="19"/>
        <v>0.011363636363636364</v>
      </c>
      <c r="AH46" s="13">
        <f t="shared" si="19"/>
        <v>0.01592356687898089</v>
      </c>
      <c r="AI46" s="13">
        <f t="shared" si="19"/>
        <v>0.01026694045174538</v>
      </c>
      <c r="AJ46" s="13">
        <f t="shared" si="19"/>
        <v>0.009345794392523364</v>
      </c>
      <c r="AK46" s="13">
        <f t="shared" si="19"/>
        <v>0.005494505494505495</v>
      </c>
      <c r="AL46" s="13">
        <f t="shared" si="19"/>
        <v>0.004784688995215311</v>
      </c>
      <c r="AM46" s="13">
        <f t="shared" si="19"/>
        <v>0.00741962077493817</v>
      </c>
      <c r="AN46" s="13">
        <f t="shared" si="19"/>
        <v>0.00819672131147541</v>
      </c>
      <c r="AO46" s="13">
        <f t="shared" si="19"/>
        <v>0.01107011070110701</v>
      </c>
      <c r="AP46" s="13">
        <f t="shared" si="19"/>
        <v>0.0035971223021582736</v>
      </c>
      <c r="AQ46" s="13">
        <f t="shared" si="19"/>
        <v>0.016339869281045753</v>
      </c>
      <c r="AR46" s="13">
        <f t="shared" si="19"/>
        <v>0.008431703204047217</v>
      </c>
      <c r="AS46" s="13">
        <f t="shared" si="19"/>
        <v>0.004310344827586207</v>
      </c>
      <c r="AT46" s="13">
        <f t="shared" si="19"/>
        <v>0.008434718389240875</v>
      </c>
      <c r="AU46" s="11" t="s">
        <v>27</v>
      </c>
      <c r="AV46" s="13">
        <f>AV45/AV22</f>
        <v>0.030251941655616593</v>
      </c>
      <c r="AW46" s="13">
        <f>AW45/AW22</f>
        <v>0.023103276997338155</v>
      </c>
      <c r="AX46" s="1"/>
    </row>
    <row r="47" spans="1:50" ht="15">
      <c r="A47" s="8">
        <v>26</v>
      </c>
      <c r="B47" s="58" t="s">
        <v>178</v>
      </c>
      <c r="C47" s="37">
        <v>20</v>
      </c>
      <c r="D47" s="37">
        <v>1</v>
      </c>
      <c r="E47" s="37">
        <v>64</v>
      </c>
      <c r="F47" s="37">
        <v>76</v>
      </c>
      <c r="G47" s="37">
        <v>85</v>
      </c>
      <c r="H47" s="37">
        <v>118</v>
      </c>
      <c r="I47" s="37">
        <v>82</v>
      </c>
      <c r="J47" s="37">
        <v>45</v>
      </c>
      <c r="K47" s="37">
        <v>121</v>
      </c>
      <c r="L47" s="37">
        <v>10</v>
      </c>
      <c r="M47" s="37">
        <v>38</v>
      </c>
      <c r="N47" s="37">
        <v>120</v>
      </c>
      <c r="O47" s="37">
        <v>127</v>
      </c>
      <c r="P47" s="37">
        <v>89</v>
      </c>
      <c r="Q47" s="37">
        <v>83</v>
      </c>
      <c r="R47" s="37">
        <v>86</v>
      </c>
      <c r="S47" s="37">
        <v>135</v>
      </c>
      <c r="T47" s="37">
        <v>66</v>
      </c>
      <c r="U47" s="37">
        <v>55</v>
      </c>
      <c r="V47" s="37">
        <v>111</v>
      </c>
      <c r="W47" s="37">
        <v>104</v>
      </c>
      <c r="X47" s="37">
        <v>118</v>
      </c>
      <c r="Y47" s="37">
        <v>100</v>
      </c>
      <c r="Z47" s="37">
        <v>125</v>
      </c>
      <c r="AA47" s="37">
        <v>137</v>
      </c>
      <c r="AB47" s="37">
        <v>72</v>
      </c>
      <c r="AC47" s="37">
        <v>98</v>
      </c>
      <c r="AD47" s="37">
        <v>117</v>
      </c>
      <c r="AE47" s="37">
        <v>66</v>
      </c>
      <c r="AF47" s="37">
        <v>120</v>
      </c>
      <c r="AG47" s="37">
        <v>79</v>
      </c>
      <c r="AH47" s="37">
        <v>38</v>
      </c>
      <c r="AI47" s="37">
        <v>82</v>
      </c>
      <c r="AJ47" s="37">
        <v>103</v>
      </c>
      <c r="AK47" s="37">
        <v>25</v>
      </c>
      <c r="AL47" s="37">
        <v>100</v>
      </c>
      <c r="AM47" s="37">
        <v>110</v>
      </c>
      <c r="AN47" s="37">
        <v>41</v>
      </c>
      <c r="AO47" s="37">
        <v>22</v>
      </c>
      <c r="AP47" s="37">
        <v>28</v>
      </c>
      <c r="AQ47" s="37">
        <v>31</v>
      </c>
      <c r="AR47" s="37">
        <v>48</v>
      </c>
      <c r="AS47" s="37">
        <v>45</v>
      </c>
      <c r="AT47" s="8">
        <f>SUM(C47:AS47)</f>
        <v>3341</v>
      </c>
      <c r="AU47" s="58" t="s">
        <v>178</v>
      </c>
      <c r="AV47" s="58">
        <v>3301</v>
      </c>
      <c r="AW47" s="37">
        <v>6642</v>
      </c>
      <c r="AX47" s="1"/>
    </row>
    <row r="48" spans="1:50" ht="15">
      <c r="A48" s="8"/>
      <c r="B48" s="11" t="s">
        <v>27</v>
      </c>
      <c r="C48" s="13">
        <f>C47/C22</f>
        <v>0.15503875968992248</v>
      </c>
      <c r="D48" s="13">
        <f aca="true" t="shared" si="20" ref="D48:AT48">D47/D22</f>
        <v>0.07692307692307693</v>
      </c>
      <c r="E48" s="13">
        <f t="shared" si="20"/>
        <v>0.1679790026246719</v>
      </c>
      <c r="F48" s="13">
        <f t="shared" si="20"/>
        <v>0.20052770448548812</v>
      </c>
      <c r="G48" s="13">
        <f t="shared" si="20"/>
        <v>0.14705882352941177</v>
      </c>
      <c r="H48" s="13">
        <f t="shared" si="20"/>
        <v>0.184375</v>
      </c>
      <c r="I48" s="13">
        <f t="shared" si="20"/>
        <v>0.15471698113207547</v>
      </c>
      <c r="J48" s="13">
        <f t="shared" si="20"/>
        <v>0.14331210191082802</v>
      </c>
      <c r="K48" s="13">
        <f t="shared" si="20"/>
        <v>0.1547314578005115</v>
      </c>
      <c r="L48" s="13">
        <f t="shared" si="20"/>
        <v>0.15625</v>
      </c>
      <c r="M48" s="13">
        <f t="shared" si="20"/>
        <v>0.03995793901156677</v>
      </c>
      <c r="N48" s="13">
        <f t="shared" si="20"/>
        <v>0.17883755588673622</v>
      </c>
      <c r="O48" s="13">
        <f t="shared" si="20"/>
        <v>0.1548780487804878</v>
      </c>
      <c r="P48" s="13">
        <f t="shared" si="20"/>
        <v>0.10470588235294118</v>
      </c>
      <c r="Q48" s="13">
        <f t="shared" si="20"/>
        <v>0.14954954954954955</v>
      </c>
      <c r="R48" s="13">
        <f t="shared" si="20"/>
        <v>0.1303030303030303</v>
      </c>
      <c r="S48" s="13">
        <f t="shared" si="20"/>
        <v>0.16666666666666666</v>
      </c>
      <c r="T48" s="13">
        <f t="shared" si="20"/>
        <v>0.07341490545050056</v>
      </c>
      <c r="U48" s="13">
        <f t="shared" si="20"/>
        <v>0.15406162464985995</v>
      </c>
      <c r="V48" s="13">
        <f t="shared" si="20"/>
        <v>0.13230035756853398</v>
      </c>
      <c r="W48" s="13">
        <f t="shared" si="20"/>
        <v>0.16024653312788906</v>
      </c>
      <c r="X48" s="13">
        <f t="shared" si="20"/>
        <v>0.1787878787878788</v>
      </c>
      <c r="Y48" s="13">
        <f t="shared" si="20"/>
        <v>0.20080321285140562</v>
      </c>
      <c r="Z48" s="13">
        <f t="shared" si="20"/>
        <v>0.10738831615120274</v>
      </c>
      <c r="AA48" s="13">
        <f t="shared" si="20"/>
        <v>0.20296296296296296</v>
      </c>
      <c r="AB48" s="13">
        <f t="shared" si="20"/>
        <v>0.12609457092819615</v>
      </c>
      <c r="AC48" s="13">
        <f t="shared" si="20"/>
        <v>0.12024539877300613</v>
      </c>
      <c r="AD48" s="13">
        <f t="shared" si="20"/>
        <v>0.13895486935866982</v>
      </c>
      <c r="AE48" s="13">
        <f t="shared" si="20"/>
        <v>0.07971014492753623</v>
      </c>
      <c r="AF48" s="13">
        <f t="shared" si="20"/>
        <v>0.18633540372670807</v>
      </c>
      <c r="AG48" s="13">
        <f t="shared" si="20"/>
        <v>0.12824675324675325</v>
      </c>
      <c r="AH48" s="13">
        <f t="shared" si="20"/>
        <v>0.12101910828025478</v>
      </c>
      <c r="AI48" s="13">
        <f t="shared" si="20"/>
        <v>0.08418891170431211</v>
      </c>
      <c r="AJ48" s="13">
        <f t="shared" si="20"/>
        <v>0.12032710280373832</v>
      </c>
      <c r="AK48" s="13">
        <f t="shared" si="20"/>
        <v>0.13736263736263737</v>
      </c>
      <c r="AL48" s="13">
        <f t="shared" si="20"/>
        <v>0.11961722488038277</v>
      </c>
      <c r="AM48" s="13">
        <f t="shared" si="20"/>
        <v>0.09068425391591096</v>
      </c>
      <c r="AN48" s="13">
        <f t="shared" si="20"/>
        <v>0.08401639344262295</v>
      </c>
      <c r="AO48" s="13">
        <f t="shared" si="20"/>
        <v>0.08118081180811808</v>
      </c>
      <c r="AP48" s="13">
        <f t="shared" si="20"/>
        <v>0.10071942446043165</v>
      </c>
      <c r="AQ48" s="13">
        <f t="shared" si="20"/>
        <v>0.10130718954248366</v>
      </c>
      <c r="AR48" s="13">
        <f t="shared" si="20"/>
        <v>0.08094435075885328</v>
      </c>
      <c r="AS48" s="13">
        <f t="shared" si="20"/>
        <v>0.1939655172413793</v>
      </c>
      <c r="AT48" s="13">
        <f t="shared" si="20"/>
        <v>0.1298635674583123</v>
      </c>
      <c r="AU48" s="11" t="s">
        <v>27</v>
      </c>
      <c r="AV48" s="13">
        <f>AV47/AV22</f>
        <v>0.06253078234514113</v>
      </c>
      <c r="AW48" s="13">
        <f>AW47/AW22</f>
        <v>0.084593145433473</v>
      </c>
      <c r="AX48" s="1"/>
    </row>
    <row r="49" spans="1:50" ht="15">
      <c r="A49" s="8">
        <v>27</v>
      </c>
      <c r="B49" s="58" t="s">
        <v>211</v>
      </c>
      <c r="C49" s="37">
        <v>0</v>
      </c>
      <c r="D49" s="37">
        <v>0</v>
      </c>
      <c r="E49" s="37">
        <v>2</v>
      </c>
      <c r="F49" s="37">
        <v>6</v>
      </c>
      <c r="G49" s="37">
        <v>5</v>
      </c>
      <c r="H49" s="37">
        <v>5</v>
      </c>
      <c r="I49" s="37">
        <v>6</v>
      </c>
      <c r="J49" s="37">
        <v>3</v>
      </c>
      <c r="K49" s="37">
        <v>3</v>
      </c>
      <c r="L49" s="37">
        <v>0</v>
      </c>
      <c r="M49" s="37">
        <v>11</v>
      </c>
      <c r="N49" s="37">
        <v>2</v>
      </c>
      <c r="O49" s="37">
        <v>6</v>
      </c>
      <c r="P49" s="37">
        <v>7</v>
      </c>
      <c r="Q49" s="37">
        <v>2</v>
      </c>
      <c r="R49" s="37">
        <v>7</v>
      </c>
      <c r="S49" s="37">
        <v>7</v>
      </c>
      <c r="T49" s="37">
        <v>1</v>
      </c>
      <c r="U49" s="37">
        <v>1</v>
      </c>
      <c r="V49" s="37">
        <v>5</v>
      </c>
      <c r="W49" s="37">
        <v>2</v>
      </c>
      <c r="X49" s="37">
        <v>7</v>
      </c>
      <c r="Y49" s="37">
        <v>4</v>
      </c>
      <c r="Z49" s="37">
        <v>11</v>
      </c>
      <c r="AA49" s="37">
        <v>5</v>
      </c>
      <c r="AB49" s="37">
        <v>5</v>
      </c>
      <c r="AC49" s="37">
        <v>9</v>
      </c>
      <c r="AD49" s="37">
        <v>3</v>
      </c>
      <c r="AE49" s="37">
        <v>3</v>
      </c>
      <c r="AF49" s="37">
        <v>7</v>
      </c>
      <c r="AG49" s="37">
        <v>3</v>
      </c>
      <c r="AH49" s="37">
        <v>3</v>
      </c>
      <c r="AI49" s="37">
        <v>7</v>
      </c>
      <c r="AJ49" s="37">
        <v>8</v>
      </c>
      <c r="AK49" s="37">
        <v>2</v>
      </c>
      <c r="AL49" s="37">
        <v>3</v>
      </c>
      <c r="AM49" s="37">
        <v>8</v>
      </c>
      <c r="AN49" s="37">
        <v>3</v>
      </c>
      <c r="AO49" s="37">
        <v>1</v>
      </c>
      <c r="AP49" s="37">
        <v>0</v>
      </c>
      <c r="AQ49" s="37">
        <v>3</v>
      </c>
      <c r="AR49" s="37">
        <v>3</v>
      </c>
      <c r="AS49" s="37">
        <v>2</v>
      </c>
      <c r="AT49" s="8">
        <f>SUM(C49:AS49)</f>
        <v>181</v>
      </c>
      <c r="AU49" s="58" t="s">
        <v>211</v>
      </c>
      <c r="AV49" s="58">
        <v>842</v>
      </c>
      <c r="AW49" s="37">
        <v>1023</v>
      </c>
      <c r="AX49" s="1"/>
    </row>
    <row r="50" spans="1:50" ht="15">
      <c r="A50" s="8"/>
      <c r="B50" s="11" t="s">
        <v>27</v>
      </c>
      <c r="C50" s="13">
        <f>C49/C22</f>
        <v>0</v>
      </c>
      <c r="D50" s="13">
        <f aca="true" t="shared" si="21" ref="D50:AT50">D49/D22</f>
        <v>0</v>
      </c>
      <c r="E50" s="13">
        <f t="shared" si="21"/>
        <v>0.005249343832020997</v>
      </c>
      <c r="F50" s="13">
        <f t="shared" si="21"/>
        <v>0.0158311345646438</v>
      </c>
      <c r="G50" s="13">
        <f t="shared" si="21"/>
        <v>0.00865051903114187</v>
      </c>
      <c r="H50" s="13">
        <f t="shared" si="21"/>
        <v>0.0078125</v>
      </c>
      <c r="I50" s="13">
        <f t="shared" si="21"/>
        <v>0.011320754716981131</v>
      </c>
      <c r="J50" s="13">
        <f t="shared" si="21"/>
        <v>0.009554140127388535</v>
      </c>
      <c r="K50" s="13">
        <f t="shared" si="21"/>
        <v>0.0038363171355498722</v>
      </c>
      <c r="L50" s="13">
        <f t="shared" si="21"/>
        <v>0</v>
      </c>
      <c r="M50" s="13">
        <f t="shared" si="21"/>
        <v>0.011566771819137749</v>
      </c>
      <c r="N50" s="13">
        <f t="shared" si="21"/>
        <v>0.0029806259314456036</v>
      </c>
      <c r="O50" s="13">
        <f t="shared" si="21"/>
        <v>0.007317073170731708</v>
      </c>
      <c r="P50" s="13">
        <f t="shared" si="21"/>
        <v>0.00823529411764706</v>
      </c>
      <c r="Q50" s="13">
        <f t="shared" si="21"/>
        <v>0.0036036036036036037</v>
      </c>
      <c r="R50" s="13">
        <f t="shared" si="21"/>
        <v>0.010606060606060607</v>
      </c>
      <c r="S50" s="13">
        <f t="shared" si="21"/>
        <v>0.008641975308641974</v>
      </c>
      <c r="T50" s="13">
        <f t="shared" si="21"/>
        <v>0.0011123470522803114</v>
      </c>
      <c r="U50" s="13">
        <f t="shared" si="21"/>
        <v>0.0028011204481792717</v>
      </c>
      <c r="V50" s="13">
        <f t="shared" si="21"/>
        <v>0.0059594755661501785</v>
      </c>
      <c r="W50" s="13">
        <f t="shared" si="21"/>
        <v>0.0030816640986132513</v>
      </c>
      <c r="X50" s="13">
        <f t="shared" si="21"/>
        <v>0.010606060606060607</v>
      </c>
      <c r="Y50" s="13">
        <f t="shared" si="21"/>
        <v>0.008032128514056224</v>
      </c>
      <c r="Z50" s="13">
        <f t="shared" si="21"/>
        <v>0.009450171821305841</v>
      </c>
      <c r="AA50" s="13">
        <f t="shared" si="21"/>
        <v>0.007407407407407408</v>
      </c>
      <c r="AB50" s="13">
        <f t="shared" si="21"/>
        <v>0.008756567425569177</v>
      </c>
      <c r="AC50" s="13">
        <f t="shared" si="21"/>
        <v>0.011042944785276074</v>
      </c>
      <c r="AD50" s="13">
        <f t="shared" si="21"/>
        <v>0.0035629453681710215</v>
      </c>
      <c r="AE50" s="13">
        <f t="shared" si="21"/>
        <v>0.0036231884057971015</v>
      </c>
      <c r="AF50" s="13">
        <f t="shared" si="21"/>
        <v>0.010869565217391304</v>
      </c>
      <c r="AG50" s="13">
        <f t="shared" si="21"/>
        <v>0.00487012987012987</v>
      </c>
      <c r="AH50" s="13">
        <f t="shared" si="21"/>
        <v>0.009554140127388535</v>
      </c>
      <c r="AI50" s="13">
        <f t="shared" si="21"/>
        <v>0.007186858316221766</v>
      </c>
      <c r="AJ50" s="13">
        <f t="shared" si="21"/>
        <v>0.009345794392523364</v>
      </c>
      <c r="AK50" s="13">
        <f t="shared" si="21"/>
        <v>0.01098901098901099</v>
      </c>
      <c r="AL50" s="13">
        <f t="shared" si="21"/>
        <v>0.0035885167464114833</v>
      </c>
      <c r="AM50" s="13">
        <f t="shared" si="21"/>
        <v>0.006595218466611707</v>
      </c>
      <c r="AN50" s="13">
        <f t="shared" si="21"/>
        <v>0.006147540983606557</v>
      </c>
      <c r="AO50" s="13">
        <f t="shared" si="21"/>
        <v>0.0036900369003690036</v>
      </c>
      <c r="AP50" s="13">
        <f t="shared" si="21"/>
        <v>0</v>
      </c>
      <c r="AQ50" s="13">
        <f t="shared" si="21"/>
        <v>0.00980392156862745</v>
      </c>
      <c r="AR50" s="13">
        <f t="shared" si="21"/>
        <v>0.00505902192242833</v>
      </c>
      <c r="AS50" s="13">
        <f t="shared" si="21"/>
        <v>0.008620689655172414</v>
      </c>
      <c r="AT50" s="13">
        <f t="shared" si="21"/>
        <v>0.007035410269366813</v>
      </c>
      <c r="AU50" s="11" t="s">
        <v>27</v>
      </c>
      <c r="AV50" s="13">
        <f>AV49/AV22</f>
        <v>0.01594999052850919</v>
      </c>
      <c r="AW50" s="13">
        <f>AW49/AW22</f>
        <v>0.013029025561343404</v>
      </c>
      <c r="AX50" s="1"/>
    </row>
    <row r="51" spans="1:50" ht="15">
      <c r="A51" s="8">
        <v>28</v>
      </c>
      <c r="B51" s="58" t="s">
        <v>212</v>
      </c>
      <c r="C51" s="37">
        <v>40</v>
      </c>
      <c r="D51" s="37">
        <v>5</v>
      </c>
      <c r="E51" s="37">
        <v>145</v>
      </c>
      <c r="F51" s="37">
        <v>91</v>
      </c>
      <c r="G51" s="37">
        <v>240</v>
      </c>
      <c r="H51" s="37">
        <v>155</v>
      </c>
      <c r="I51" s="37">
        <v>203</v>
      </c>
      <c r="J51" s="37">
        <v>115</v>
      </c>
      <c r="K51" s="37">
        <v>298</v>
      </c>
      <c r="L51" s="37">
        <v>20</v>
      </c>
      <c r="M51" s="37">
        <v>488</v>
      </c>
      <c r="N51" s="37">
        <v>278</v>
      </c>
      <c r="O51" s="37">
        <v>287</v>
      </c>
      <c r="P51" s="37">
        <v>321</v>
      </c>
      <c r="Q51" s="37">
        <v>201</v>
      </c>
      <c r="R51" s="37">
        <v>362</v>
      </c>
      <c r="S51" s="37">
        <v>300</v>
      </c>
      <c r="T51" s="37">
        <v>433</v>
      </c>
      <c r="U51" s="37">
        <v>165</v>
      </c>
      <c r="V51" s="37">
        <v>378</v>
      </c>
      <c r="W51" s="37">
        <v>205</v>
      </c>
      <c r="X51" s="37">
        <v>181</v>
      </c>
      <c r="Y51" s="37">
        <v>221</v>
      </c>
      <c r="Z51" s="37">
        <v>518</v>
      </c>
      <c r="AA51" s="37">
        <v>230</v>
      </c>
      <c r="AB51" s="37">
        <v>266</v>
      </c>
      <c r="AC51" s="37">
        <v>393</v>
      </c>
      <c r="AD51" s="127">
        <v>474</v>
      </c>
      <c r="AE51" s="127">
        <v>475</v>
      </c>
      <c r="AF51" s="37">
        <v>168</v>
      </c>
      <c r="AG51" s="37">
        <v>319</v>
      </c>
      <c r="AH51" s="37">
        <v>97</v>
      </c>
      <c r="AI51" s="37">
        <v>586</v>
      </c>
      <c r="AJ51" s="37">
        <v>431</v>
      </c>
      <c r="AK51" s="37">
        <v>59</v>
      </c>
      <c r="AL51" s="37">
        <v>468</v>
      </c>
      <c r="AM51" s="37">
        <v>384</v>
      </c>
      <c r="AN51" s="37">
        <v>263</v>
      </c>
      <c r="AO51" s="37">
        <v>99</v>
      </c>
      <c r="AP51" s="37">
        <v>144</v>
      </c>
      <c r="AQ51" s="37">
        <v>87</v>
      </c>
      <c r="AR51" s="37">
        <v>313</v>
      </c>
      <c r="AS51" s="37">
        <v>73</v>
      </c>
      <c r="AT51" s="8">
        <f>SUM(C51:AS51)</f>
        <v>10979</v>
      </c>
      <c r="AU51" s="98" t="s">
        <v>212</v>
      </c>
      <c r="AV51" s="98">
        <v>15315</v>
      </c>
      <c r="AW51" s="37">
        <v>26294</v>
      </c>
      <c r="AX51" s="1"/>
    </row>
    <row r="52" spans="1:50" ht="15">
      <c r="A52" s="8"/>
      <c r="B52" s="11" t="s">
        <v>27</v>
      </c>
      <c r="C52" s="13">
        <f>C51/C22</f>
        <v>0.31007751937984496</v>
      </c>
      <c r="D52" s="13">
        <f aca="true" t="shared" si="22" ref="D52:AT52">D51/D22</f>
        <v>0.38461538461538464</v>
      </c>
      <c r="E52" s="13">
        <f t="shared" si="22"/>
        <v>0.3805774278215223</v>
      </c>
      <c r="F52" s="13">
        <f t="shared" si="22"/>
        <v>0.24010554089709762</v>
      </c>
      <c r="G52" s="13">
        <f t="shared" si="22"/>
        <v>0.41522491349480967</v>
      </c>
      <c r="H52" s="13">
        <f t="shared" si="22"/>
        <v>0.2421875</v>
      </c>
      <c r="I52" s="13">
        <f t="shared" si="22"/>
        <v>0.38301886792452833</v>
      </c>
      <c r="J52" s="13">
        <f t="shared" si="22"/>
        <v>0.3662420382165605</v>
      </c>
      <c r="K52" s="13">
        <f t="shared" si="22"/>
        <v>0.38107416879795397</v>
      </c>
      <c r="L52" s="13">
        <f t="shared" si="22"/>
        <v>0.3125</v>
      </c>
      <c r="M52" s="13">
        <f t="shared" si="22"/>
        <v>0.5131440588853838</v>
      </c>
      <c r="N52" s="13">
        <f t="shared" si="22"/>
        <v>0.4143070044709389</v>
      </c>
      <c r="O52" s="13">
        <f t="shared" si="22"/>
        <v>0.35</v>
      </c>
      <c r="P52" s="13">
        <f t="shared" si="22"/>
        <v>0.3776470588235294</v>
      </c>
      <c r="Q52" s="13">
        <f t="shared" si="22"/>
        <v>0.3621621621621622</v>
      </c>
      <c r="R52" s="13">
        <f t="shared" si="22"/>
        <v>0.5484848484848485</v>
      </c>
      <c r="S52" s="13">
        <f t="shared" si="22"/>
        <v>0.37037037037037035</v>
      </c>
      <c r="T52" s="13">
        <f t="shared" si="22"/>
        <v>0.48164627363737483</v>
      </c>
      <c r="U52" s="13">
        <f t="shared" si="22"/>
        <v>0.46218487394957986</v>
      </c>
      <c r="V52" s="13">
        <f t="shared" si="22"/>
        <v>0.4505363528009535</v>
      </c>
      <c r="W52" s="13">
        <f t="shared" si="22"/>
        <v>0.31587057010785824</v>
      </c>
      <c r="X52" s="13">
        <f t="shared" si="22"/>
        <v>0.27424242424242423</v>
      </c>
      <c r="Y52" s="13">
        <f t="shared" si="22"/>
        <v>0.44377510040160645</v>
      </c>
      <c r="Z52" s="13">
        <f t="shared" si="22"/>
        <v>0.44501718213058417</v>
      </c>
      <c r="AA52" s="13">
        <f t="shared" si="22"/>
        <v>0.34074074074074073</v>
      </c>
      <c r="AB52" s="13">
        <f t="shared" si="22"/>
        <v>0.4658493870402802</v>
      </c>
      <c r="AC52" s="13">
        <f t="shared" si="22"/>
        <v>0.4822085889570552</v>
      </c>
      <c r="AD52" s="13">
        <f t="shared" si="22"/>
        <v>0.5629453681710214</v>
      </c>
      <c r="AE52" s="13">
        <f t="shared" si="22"/>
        <v>0.5736714975845411</v>
      </c>
      <c r="AF52" s="13">
        <f t="shared" si="22"/>
        <v>0.2608695652173913</v>
      </c>
      <c r="AG52" s="13">
        <f t="shared" si="22"/>
        <v>0.5178571428571429</v>
      </c>
      <c r="AH52" s="13">
        <f t="shared" si="22"/>
        <v>0.3089171974522293</v>
      </c>
      <c r="AI52" s="13">
        <f t="shared" si="22"/>
        <v>0.6016427104722792</v>
      </c>
      <c r="AJ52" s="13">
        <f t="shared" si="22"/>
        <v>0.5035046728971962</v>
      </c>
      <c r="AK52" s="13">
        <f t="shared" si="22"/>
        <v>0.3241758241758242</v>
      </c>
      <c r="AL52" s="13">
        <f t="shared" si="22"/>
        <v>0.5598086124401914</v>
      </c>
      <c r="AM52" s="13">
        <f t="shared" si="22"/>
        <v>0.3165704863973619</v>
      </c>
      <c r="AN52" s="13">
        <f t="shared" si="22"/>
        <v>0.5389344262295082</v>
      </c>
      <c r="AO52" s="13">
        <f t="shared" si="22"/>
        <v>0.36531365313653136</v>
      </c>
      <c r="AP52" s="13">
        <f t="shared" si="22"/>
        <v>0.5179856115107914</v>
      </c>
      <c r="AQ52" s="13">
        <f t="shared" si="22"/>
        <v>0.28431372549019607</v>
      </c>
      <c r="AR52" s="13">
        <f t="shared" si="22"/>
        <v>0.5278246205733558</v>
      </c>
      <c r="AS52" s="13">
        <f t="shared" si="22"/>
        <v>0.3146551724137931</v>
      </c>
      <c r="AT52" s="13">
        <f t="shared" si="22"/>
        <v>0.4267501068915925</v>
      </c>
      <c r="AU52" s="11" t="s">
        <v>27</v>
      </c>
      <c r="AV52" s="13">
        <f>AV51/AV22</f>
        <v>0.2901117635915893</v>
      </c>
      <c r="AW52" s="13">
        <f>AW51/AW22</f>
        <v>0.3348828916030923</v>
      </c>
      <c r="AX52" s="1"/>
    </row>
    <row r="53" spans="1:50" ht="15">
      <c r="A53" s="8">
        <v>29</v>
      </c>
      <c r="B53" s="58" t="s">
        <v>184</v>
      </c>
      <c r="C53" s="37">
        <v>4</v>
      </c>
      <c r="D53" s="37">
        <v>4</v>
      </c>
      <c r="E53" s="37">
        <v>21</v>
      </c>
      <c r="F53" s="37">
        <v>24</v>
      </c>
      <c r="G53" s="37">
        <v>18</v>
      </c>
      <c r="H53" s="37">
        <v>46</v>
      </c>
      <c r="I53" s="37">
        <v>34</v>
      </c>
      <c r="J53" s="37">
        <v>22</v>
      </c>
      <c r="K53" s="37">
        <v>60</v>
      </c>
      <c r="L53" s="37">
        <v>3</v>
      </c>
      <c r="M53" s="37">
        <v>33</v>
      </c>
      <c r="N53" s="37">
        <v>24</v>
      </c>
      <c r="O53" s="37">
        <v>41</v>
      </c>
      <c r="P53" s="37">
        <v>34</v>
      </c>
      <c r="Q53" s="37">
        <v>17</v>
      </c>
      <c r="R53" s="37">
        <v>25</v>
      </c>
      <c r="S53" s="37">
        <v>39</v>
      </c>
      <c r="T53" s="37">
        <v>23</v>
      </c>
      <c r="U53" s="37">
        <v>20</v>
      </c>
      <c r="V53" s="37">
        <v>30</v>
      </c>
      <c r="W53" s="37">
        <v>34</v>
      </c>
      <c r="X53" s="37">
        <v>48</v>
      </c>
      <c r="Y53" s="37">
        <v>24</v>
      </c>
      <c r="Z53" s="37">
        <v>68</v>
      </c>
      <c r="AA53" s="37">
        <v>54</v>
      </c>
      <c r="AB53" s="37">
        <v>28</v>
      </c>
      <c r="AC53" s="37">
        <v>29</v>
      </c>
      <c r="AD53" s="37">
        <v>18</v>
      </c>
      <c r="AE53" s="37">
        <v>31</v>
      </c>
      <c r="AF53" s="37">
        <v>33</v>
      </c>
      <c r="AG53" s="37">
        <v>14</v>
      </c>
      <c r="AH53" s="37">
        <v>17</v>
      </c>
      <c r="AI53" s="37">
        <v>29</v>
      </c>
      <c r="AJ53" s="37">
        <v>32</v>
      </c>
      <c r="AK53" s="37">
        <v>23</v>
      </c>
      <c r="AL53" s="37">
        <v>20</v>
      </c>
      <c r="AM53" s="37">
        <v>32</v>
      </c>
      <c r="AN53" s="37">
        <v>23</v>
      </c>
      <c r="AO53" s="37">
        <v>12</v>
      </c>
      <c r="AP53" s="37">
        <v>8</v>
      </c>
      <c r="AQ53" s="37">
        <v>15</v>
      </c>
      <c r="AR53" s="37">
        <v>12</v>
      </c>
      <c r="AS53" s="37">
        <v>20</v>
      </c>
      <c r="AT53" s="8">
        <f>SUM(C53:AS53)</f>
        <v>1146</v>
      </c>
      <c r="AU53" s="58" t="s">
        <v>184</v>
      </c>
      <c r="AV53" s="58">
        <v>3959</v>
      </c>
      <c r="AW53" s="37">
        <v>5105</v>
      </c>
      <c r="AX53" s="1"/>
    </row>
    <row r="54" spans="1:50" ht="15">
      <c r="A54" s="8"/>
      <c r="B54" s="58" t="s">
        <v>27</v>
      </c>
      <c r="C54" s="13">
        <f>C53/C22</f>
        <v>0.031007751937984496</v>
      </c>
      <c r="D54" s="13">
        <f aca="true" t="shared" si="23" ref="D54:AT54">D53/D22</f>
        <v>0.3076923076923077</v>
      </c>
      <c r="E54" s="13">
        <f t="shared" si="23"/>
        <v>0.05511811023622047</v>
      </c>
      <c r="F54" s="13">
        <f t="shared" si="23"/>
        <v>0.0633245382585752</v>
      </c>
      <c r="G54" s="13">
        <f t="shared" si="23"/>
        <v>0.031141868512110725</v>
      </c>
      <c r="H54" s="13">
        <f t="shared" si="23"/>
        <v>0.071875</v>
      </c>
      <c r="I54" s="13">
        <f t="shared" si="23"/>
        <v>0.06415094339622641</v>
      </c>
      <c r="J54" s="13">
        <f t="shared" si="23"/>
        <v>0.07006369426751592</v>
      </c>
      <c r="K54" s="13">
        <f t="shared" si="23"/>
        <v>0.07672634271099744</v>
      </c>
      <c r="L54" s="13">
        <f t="shared" si="23"/>
        <v>0.046875</v>
      </c>
      <c r="M54" s="13">
        <f t="shared" si="23"/>
        <v>0.03470031545741325</v>
      </c>
      <c r="N54" s="13">
        <f t="shared" si="23"/>
        <v>0.03576751117734724</v>
      </c>
      <c r="O54" s="13">
        <f t="shared" si="23"/>
        <v>0.05</v>
      </c>
      <c r="P54" s="13">
        <f t="shared" si="23"/>
        <v>0.04</v>
      </c>
      <c r="Q54" s="13">
        <f t="shared" si="23"/>
        <v>0.03063063063063063</v>
      </c>
      <c r="R54" s="13">
        <f t="shared" si="23"/>
        <v>0.03787878787878788</v>
      </c>
      <c r="S54" s="13">
        <f t="shared" si="23"/>
        <v>0.04814814814814815</v>
      </c>
      <c r="T54" s="13">
        <f t="shared" si="23"/>
        <v>0.025583982202447165</v>
      </c>
      <c r="U54" s="13">
        <f t="shared" si="23"/>
        <v>0.056022408963585436</v>
      </c>
      <c r="V54" s="13">
        <f t="shared" si="23"/>
        <v>0.03575685339690107</v>
      </c>
      <c r="W54" s="13">
        <f t="shared" si="23"/>
        <v>0.05238828967642527</v>
      </c>
      <c r="X54" s="13">
        <f t="shared" si="23"/>
        <v>0.07272727272727272</v>
      </c>
      <c r="Y54" s="13">
        <f t="shared" si="23"/>
        <v>0.04819277108433735</v>
      </c>
      <c r="Z54" s="13">
        <f t="shared" si="23"/>
        <v>0.058419243986254296</v>
      </c>
      <c r="AA54" s="13">
        <f t="shared" si="23"/>
        <v>0.08</v>
      </c>
      <c r="AB54" s="13">
        <f t="shared" si="23"/>
        <v>0.04903677758318739</v>
      </c>
      <c r="AC54" s="13">
        <f t="shared" si="23"/>
        <v>0.03558282208588957</v>
      </c>
      <c r="AD54" s="13">
        <f t="shared" si="23"/>
        <v>0.021377672209026127</v>
      </c>
      <c r="AE54" s="13">
        <f t="shared" si="23"/>
        <v>0.03743961352657005</v>
      </c>
      <c r="AF54" s="13">
        <f t="shared" si="23"/>
        <v>0.05124223602484472</v>
      </c>
      <c r="AG54" s="13">
        <f t="shared" si="23"/>
        <v>0.022727272727272728</v>
      </c>
      <c r="AH54" s="13">
        <f t="shared" si="23"/>
        <v>0.054140127388535034</v>
      </c>
      <c r="AI54" s="13">
        <f t="shared" si="23"/>
        <v>0.029774127310061602</v>
      </c>
      <c r="AJ54" s="13">
        <f t="shared" si="23"/>
        <v>0.037383177570093455</v>
      </c>
      <c r="AK54" s="13">
        <f t="shared" si="23"/>
        <v>0.12637362637362637</v>
      </c>
      <c r="AL54" s="13">
        <f t="shared" si="23"/>
        <v>0.023923444976076555</v>
      </c>
      <c r="AM54" s="13">
        <f t="shared" si="23"/>
        <v>0.026380873866446827</v>
      </c>
      <c r="AN54" s="13">
        <f t="shared" si="23"/>
        <v>0.0471311475409836</v>
      </c>
      <c r="AO54" s="13">
        <f t="shared" si="23"/>
        <v>0.04428044280442804</v>
      </c>
      <c r="AP54" s="13">
        <f t="shared" si="23"/>
        <v>0.02877697841726619</v>
      </c>
      <c r="AQ54" s="13">
        <f t="shared" si="23"/>
        <v>0.049019607843137254</v>
      </c>
      <c r="AR54" s="13">
        <f t="shared" si="23"/>
        <v>0.02023608768971332</v>
      </c>
      <c r="AS54" s="13">
        <f t="shared" si="23"/>
        <v>0.08620689655172414</v>
      </c>
      <c r="AT54" s="13">
        <f t="shared" si="23"/>
        <v>0.04454464181599098</v>
      </c>
      <c r="AU54" s="58" t="s">
        <v>27</v>
      </c>
      <c r="AV54" s="13">
        <f>AV53/AV22</f>
        <v>0.07499526425459367</v>
      </c>
      <c r="AW54" s="13">
        <f>AW53/AW22</f>
        <v>0.0650177668530382</v>
      </c>
      <c r="AX54" s="1"/>
    </row>
    <row r="55" spans="1:50" ht="15">
      <c r="A55" s="8">
        <v>30</v>
      </c>
      <c r="B55" s="11" t="s">
        <v>213</v>
      </c>
      <c r="C55" s="37">
        <v>6</v>
      </c>
      <c r="D55" s="37">
        <v>1</v>
      </c>
      <c r="E55" s="37">
        <v>24</v>
      </c>
      <c r="F55" s="37">
        <v>16</v>
      </c>
      <c r="G55" s="37">
        <v>22</v>
      </c>
      <c r="H55" s="37">
        <v>34</v>
      </c>
      <c r="I55" s="37">
        <v>27</v>
      </c>
      <c r="J55" s="37">
        <v>12</v>
      </c>
      <c r="K55" s="37">
        <v>46</v>
      </c>
      <c r="L55" s="37">
        <v>5</v>
      </c>
      <c r="M55" s="37">
        <v>89</v>
      </c>
      <c r="N55" s="37">
        <v>49</v>
      </c>
      <c r="O55" s="37">
        <v>41</v>
      </c>
      <c r="P55" s="37">
        <v>58</v>
      </c>
      <c r="Q55" s="37">
        <v>28</v>
      </c>
      <c r="R55" s="37">
        <v>25</v>
      </c>
      <c r="S55" s="37">
        <v>52</v>
      </c>
      <c r="T55" s="37">
        <v>31</v>
      </c>
      <c r="U55" s="37">
        <v>18</v>
      </c>
      <c r="V55" s="37">
        <v>37</v>
      </c>
      <c r="W55" s="37">
        <v>34</v>
      </c>
      <c r="X55" s="37">
        <v>56</v>
      </c>
      <c r="Y55" s="37">
        <v>19</v>
      </c>
      <c r="Z55" s="37">
        <v>45</v>
      </c>
      <c r="AA55" s="37">
        <v>33</v>
      </c>
      <c r="AB55" s="37">
        <v>23</v>
      </c>
      <c r="AC55" s="37">
        <v>42</v>
      </c>
      <c r="AD55" s="127">
        <v>27</v>
      </c>
      <c r="AE55" s="127">
        <v>27</v>
      </c>
      <c r="AF55" s="37">
        <v>37</v>
      </c>
      <c r="AG55" s="37">
        <v>42</v>
      </c>
      <c r="AH55" s="37">
        <v>21</v>
      </c>
      <c r="AI55" s="37">
        <v>20</v>
      </c>
      <c r="AJ55" s="37">
        <v>39</v>
      </c>
      <c r="AK55" s="37">
        <v>11</v>
      </c>
      <c r="AL55" s="37">
        <v>32</v>
      </c>
      <c r="AM55" s="37">
        <v>50</v>
      </c>
      <c r="AN55" s="37">
        <v>16</v>
      </c>
      <c r="AO55" s="37">
        <v>10</v>
      </c>
      <c r="AP55" s="37">
        <v>6</v>
      </c>
      <c r="AQ55" s="37">
        <v>10</v>
      </c>
      <c r="AR55" s="37">
        <v>34</v>
      </c>
      <c r="AS55" s="37">
        <v>10</v>
      </c>
      <c r="AT55" s="8">
        <f>SUM(C55:AS55)</f>
        <v>1265</v>
      </c>
      <c r="AU55" s="11" t="s">
        <v>213</v>
      </c>
      <c r="AV55" s="11">
        <v>3500</v>
      </c>
      <c r="AW55" s="37">
        <v>4765</v>
      </c>
      <c r="AX55" s="1"/>
    </row>
    <row r="56" spans="1:50" ht="15">
      <c r="A56" s="8"/>
      <c r="B56" s="11" t="s">
        <v>27</v>
      </c>
      <c r="C56" s="13">
        <f>C55/C22</f>
        <v>0.046511627906976744</v>
      </c>
      <c r="D56" s="13">
        <f aca="true" t="shared" si="24" ref="D56:AT56">D55/D22</f>
        <v>0.07692307692307693</v>
      </c>
      <c r="E56" s="13">
        <f t="shared" si="24"/>
        <v>0.06299212598425197</v>
      </c>
      <c r="F56" s="13">
        <f t="shared" si="24"/>
        <v>0.04221635883905013</v>
      </c>
      <c r="G56" s="13">
        <f t="shared" si="24"/>
        <v>0.03806228373702422</v>
      </c>
      <c r="H56" s="13">
        <f t="shared" si="24"/>
        <v>0.053125</v>
      </c>
      <c r="I56" s="13">
        <f t="shared" si="24"/>
        <v>0.0509433962264151</v>
      </c>
      <c r="J56" s="13">
        <f t="shared" si="24"/>
        <v>0.03821656050955414</v>
      </c>
      <c r="K56" s="13">
        <f t="shared" si="24"/>
        <v>0.058823529411764705</v>
      </c>
      <c r="L56" s="13">
        <f t="shared" si="24"/>
        <v>0.078125</v>
      </c>
      <c r="M56" s="13">
        <f t="shared" si="24"/>
        <v>0.0935856992639327</v>
      </c>
      <c r="N56" s="13">
        <f t="shared" si="24"/>
        <v>0.07302533532041729</v>
      </c>
      <c r="O56" s="13">
        <f t="shared" si="24"/>
        <v>0.05</v>
      </c>
      <c r="P56" s="13">
        <f t="shared" si="24"/>
        <v>0.06823529411764706</v>
      </c>
      <c r="Q56" s="13">
        <f t="shared" si="24"/>
        <v>0.05045045045045045</v>
      </c>
      <c r="R56" s="13">
        <f t="shared" si="24"/>
        <v>0.03787878787878788</v>
      </c>
      <c r="S56" s="13">
        <f t="shared" si="24"/>
        <v>0.06419753086419754</v>
      </c>
      <c r="T56" s="13">
        <f t="shared" si="24"/>
        <v>0.034482758620689655</v>
      </c>
      <c r="U56" s="13">
        <f t="shared" si="24"/>
        <v>0.05042016806722689</v>
      </c>
      <c r="V56" s="13">
        <f t="shared" si="24"/>
        <v>0.04410011918951132</v>
      </c>
      <c r="W56" s="13">
        <f t="shared" si="24"/>
        <v>0.05238828967642527</v>
      </c>
      <c r="X56" s="13">
        <f t="shared" si="24"/>
        <v>0.08484848484848485</v>
      </c>
      <c r="Y56" s="13">
        <f t="shared" si="24"/>
        <v>0.03815261044176707</v>
      </c>
      <c r="Z56" s="13">
        <f t="shared" si="24"/>
        <v>0.03865979381443299</v>
      </c>
      <c r="AA56" s="13">
        <f t="shared" si="24"/>
        <v>0.04888888888888889</v>
      </c>
      <c r="AB56" s="13">
        <f t="shared" si="24"/>
        <v>0.040280210157618214</v>
      </c>
      <c r="AC56" s="13">
        <f t="shared" si="24"/>
        <v>0.051533742331288344</v>
      </c>
      <c r="AD56" s="13">
        <f t="shared" si="24"/>
        <v>0.032066508313539195</v>
      </c>
      <c r="AE56" s="13">
        <f t="shared" si="24"/>
        <v>0.03260869565217391</v>
      </c>
      <c r="AF56" s="13">
        <f t="shared" si="24"/>
        <v>0.05745341614906832</v>
      </c>
      <c r="AG56" s="13">
        <f t="shared" si="24"/>
        <v>0.06818181818181818</v>
      </c>
      <c r="AH56" s="13">
        <f t="shared" si="24"/>
        <v>0.06687898089171974</v>
      </c>
      <c r="AI56" s="13">
        <f t="shared" si="24"/>
        <v>0.02053388090349076</v>
      </c>
      <c r="AJ56" s="13">
        <f t="shared" si="24"/>
        <v>0.0455607476635514</v>
      </c>
      <c r="AK56" s="13">
        <f t="shared" si="24"/>
        <v>0.06043956043956044</v>
      </c>
      <c r="AL56" s="13">
        <f t="shared" si="24"/>
        <v>0.03827751196172249</v>
      </c>
      <c r="AM56" s="13">
        <f t="shared" si="24"/>
        <v>0.041220115416323165</v>
      </c>
      <c r="AN56" s="13">
        <f t="shared" si="24"/>
        <v>0.03278688524590164</v>
      </c>
      <c r="AO56" s="13">
        <f t="shared" si="24"/>
        <v>0.03690036900369004</v>
      </c>
      <c r="AP56" s="13">
        <f t="shared" si="24"/>
        <v>0.02158273381294964</v>
      </c>
      <c r="AQ56" s="13">
        <f t="shared" si="24"/>
        <v>0.032679738562091505</v>
      </c>
      <c r="AR56" s="13">
        <f t="shared" si="24"/>
        <v>0.05733558178752108</v>
      </c>
      <c r="AS56" s="13">
        <f t="shared" si="24"/>
        <v>0.04310344827586207</v>
      </c>
      <c r="AT56" s="13">
        <f t="shared" si="24"/>
        <v>0.04917013254557469</v>
      </c>
      <c r="AU56" s="11" t="s">
        <v>27</v>
      </c>
      <c r="AV56" s="13">
        <f>AV55/AV22</f>
        <v>0.06630043568857738</v>
      </c>
      <c r="AW56" s="13">
        <f>AW55/AW22</f>
        <v>0.060687494427958275</v>
      </c>
      <c r="AX56" s="1"/>
    </row>
    <row r="57" spans="1:50" ht="15">
      <c r="A57" s="8" t="s">
        <v>2</v>
      </c>
      <c r="B57" s="11" t="s">
        <v>40</v>
      </c>
      <c r="C57" s="13">
        <f aca="true" t="shared" si="25" ref="C57:AT57">C20/C22</f>
        <v>0.03875968992248062</v>
      </c>
      <c r="D57" s="13">
        <f t="shared" si="25"/>
        <v>0</v>
      </c>
      <c r="E57" s="13">
        <f t="shared" si="25"/>
        <v>0.023622047244094488</v>
      </c>
      <c r="F57" s="13">
        <f t="shared" si="25"/>
        <v>0.08443271767810026</v>
      </c>
      <c r="G57" s="13">
        <f t="shared" si="25"/>
        <v>0.0328719723183391</v>
      </c>
      <c r="H57" s="13">
        <f t="shared" si="25"/>
        <v>0.0484375</v>
      </c>
      <c r="I57" s="13">
        <f t="shared" si="25"/>
        <v>0.022641509433962263</v>
      </c>
      <c r="J57" s="13">
        <f t="shared" si="25"/>
        <v>0.04777070063694268</v>
      </c>
      <c r="K57" s="13">
        <f t="shared" si="25"/>
        <v>0.03964194373401535</v>
      </c>
      <c r="L57" s="13">
        <f t="shared" si="25"/>
        <v>0.109375</v>
      </c>
      <c r="M57" s="13">
        <f t="shared" si="25"/>
        <v>0.0010515247108307045</v>
      </c>
      <c r="N57" s="13">
        <f t="shared" si="25"/>
        <v>0.026825633383010434</v>
      </c>
      <c r="O57" s="13">
        <f t="shared" si="25"/>
        <v>0.02926829268292683</v>
      </c>
      <c r="P57" s="13">
        <f t="shared" si="25"/>
        <v>0.04823529411764706</v>
      </c>
      <c r="Q57" s="48">
        <f t="shared" si="25"/>
        <v>0.06666666666666667</v>
      </c>
      <c r="R57" s="13">
        <f t="shared" si="25"/>
        <v>0.012121212121212121</v>
      </c>
      <c r="S57" s="13">
        <f t="shared" si="25"/>
        <v>0.019753086419753086</v>
      </c>
      <c r="T57" s="13">
        <f t="shared" si="25"/>
        <v>0.03670745272525028</v>
      </c>
      <c r="U57" s="13">
        <f t="shared" si="25"/>
        <v>0.0196078431372549</v>
      </c>
      <c r="V57" s="13">
        <f t="shared" si="25"/>
        <v>0.014302741358760428</v>
      </c>
      <c r="W57" s="13">
        <f t="shared" si="25"/>
        <v>0.07087827426810478</v>
      </c>
      <c r="X57" s="13">
        <f t="shared" si="25"/>
        <v>0.04090909090909091</v>
      </c>
      <c r="Y57" s="13">
        <f t="shared" si="25"/>
        <v>0.014056224899598393</v>
      </c>
      <c r="Z57" s="13">
        <f t="shared" si="25"/>
        <v>0.023195876288659795</v>
      </c>
      <c r="AA57" s="13">
        <f t="shared" si="25"/>
        <v>0.02666666666666667</v>
      </c>
      <c r="AB57" s="13">
        <f t="shared" si="25"/>
        <v>0.03327495621716287</v>
      </c>
      <c r="AC57" s="13">
        <f t="shared" si="25"/>
        <v>0.015950920245398775</v>
      </c>
      <c r="AD57" s="13">
        <f t="shared" si="25"/>
        <v>0.028503562945368172</v>
      </c>
      <c r="AE57" s="13">
        <f t="shared" si="25"/>
        <v>0.012077294685990338</v>
      </c>
      <c r="AF57" s="13">
        <f t="shared" si="25"/>
        <v>0.055900621118012424</v>
      </c>
      <c r="AG57" s="13">
        <f t="shared" si="25"/>
        <v>0.012987012987012988</v>
      </c>
      <c r="AH57" s="13">
        <f t="shared" si="25"/>
        <v>0.03821656050955414</v>
      </c>
      <c r="AI57" s="13">
        <f t="shared" si="25"/>
        <v>0.01642710472279261</v>
      </c>
      <c r="AJ57" s="13">
        <f t="shared" si="25"/>
        <v>0.018691588785046728</v>
      </c>
      <c r="AK57" s="13">
        <f t="shared" si="25"/>
        <v>0.02197802197802198</v>
      </c>
      <c r="AL57" s="13">
        <f t="shared" si="25"/>
        <v>0.02631578947368421</v>
      </c>
      <c r="AM57" s="13">
        <f t="shared" si="25"/>
        <v>0.033800494641384994</v>
      </c>
      <c r="AN57" s="13">
        <f t="shared" si="25"/>
        <v>0.0020491803278688526</v>
      </c>
      <c r="AO57" s="13">
        <f t="shared" si="25"/>
        <v>0.03690036900369004</v>
      </c>
      <c r="AP57" s="13">
        <f t="shared" si="25"/>
        <v>0.03597122302158273</v>
      </c>
      <c r="AQ57" s="13">
        <f t="shared" si="25"/>
        <v>0.07516339869281045</v>
      </c>
      <c r="AR57" s="13">
        <f t="shared" si="25"/>
        <v>0.023608768971332208</v>
      </c>
      <c r="AS57" s="13">
        <f t="shared" si="25"/>
        <v>0.034482758620689655</v>
      </c>
      <c r="AT57" s="13">
        <f t="shared" si="25"/>
        <v>0.02992964589730633</v>
      </c>
      <c r="AU57" s="11" t="s">
        <v>40</v>
      </c>
      <c r="AV57" s="13">
        <f>AV20/AV22</f>
        <v>0.03709035802235272</v>
      </c>
      <c r="AW57" s="13">
        <f>AW20/AW22</f>
        <v>0.03474406816358241</v>
      </c>
      <c r="AX57" s="1"/>
    </row>
    <row r="58" spans="1:49" ht="15">
      <c r="A58" s="8" t="s">
        <v>2</v>
      </c>
      <c r="B58" s="11" t="s">
        <v>28</v>
      </c>
      <c r="C58" s="8"/>
      <c r="D58" s="8"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28</v>
      </c>
      <c r="AV58" s="11"/>
      <c r="AW58" s="8"/>
    </row>
    <row r="59" spans="1:49" ht="15">
      <c r="A59" s="8" t="s">
        <v>2</v>
      </c>
      <c r="B59" s="11" t="s">
        <v>29</v>
      </c>
      <c r="C59" s="16">
        <v>0.23263888888888887</v>
      </c>
      <c r="D59" s="16">
        <v>0.8958333333333334</v>
      </c>
      <c r="E59" s="16">
        <v>0.17708333333333334</v>
      </c>
      <c r="F59" s="16">
        <v>0.2673611111111111</v>
      </c>
      <c r="G59" s="16">
        <v>0.3854166666666667</v>
      </c>
      <c r="H59" s="16">
        <v>0.3958333333333333</v>
      </c>
      <c r="I59" s="16">
        <v>0.23263888888888887</v>
      </c>
      <c r="J59" s="16">
        <v>0.15972222222222224</v>
      </c>
      <c r="K59" s="16">
        <v>0.36180555555555555</v>
      </c>
      <c r="L59" s="16">
        <v>0.9756944444444445</v>
      </c>
      <c r="M59" s="16">
        <v>0.2638888888888889</v>
      </c>
      <c r="N59" s="16">
        <v>0.17916666666666667</v>
      </c>
      <c r="O59" s="16">
        <v>0.37847222222222227</v>
      </c>
      <c r="P59" s="16">
        <v>0.10416666666666667</v>
      </c>
      <c r="Q59" s="16">
        <v>0.15277777777777776</v>
      </c>
      <c r="R59" s="16">
        <v>0.2152777777777778</v>
      </c>
      <c r="S59" s="16">
        <v>0.2951388888888889</v>
      </c>
      <c r="T59" s="16">
        <v>0.2743055555555555</v>
      </c>
      <c r="U59" s="16">
        <v>0.10416666666666667</v>
      </c>
      <c r="V59" s="16">
        <v>0.28125</v>
      </c>
      <c r="W59" s="16">
        <v>0.5270833333333333</v>
      </c>
      <c r="X59" s="16"/>
      <c r="Y59" s="16">
        <v>0.10416666666666667</v>
      </c>
      <c r="Z59" s="16">
        <v>0.22916666666666666</v>
      </c>
      <c r="AA59" s="16">
        <v>0.2916666666666667</v>
      </c>
      <c r="AB59" s="16">
        <v>0.14583333333333334</v>
      </c>
      <c r="AC59" s="16">
        <v>0.28125</v>
      </c>
      <c r="AD59" s="16">
        <v>0.3298611111111111</v>
      </c>
      <c r="AE59" s="16">
        <v>0.40277777777777773</v>
      </c>
      <c r="AF59" s="16">
        <v>0.12152777777777778</v>
      </c>
      <c r="AG59" s="16">
        <v>0.28125</v>
      </c>
      <c r="AH59" s="16">
        <v>0.1388888888888889</v>
      </c>
      <c r="AI59" s="16">
        <v>0.14930555555555555</v>
      </c>
      <c r="AJ59" s="16">
        <v>0.2708333333333333</v>
      </c>
      <c r="AK59" s="16">
        <v>0.15277777777777776</v>
      </c>
      <c r="AL59" s="16"/>
      <c r="AM59" s="16"/>
      <c r="AN59" s="16"/>
      <c r="AO59" s="16"/>
      <c r="AP59" s="8"/>
      <c r="AQ59" s="8"/>
      <c r="AR59" s="8"/>
      <c r="AS59" s="8"/>
      <c r="AT59" s="8"/>
      <c r="AU59" s="11" t="s">
        <v>29</v>
      </c>
      <c r="AV59" s="11"/>
      <c r="AW59" s="8"/>
    </row>
    <row r="60" spans="1:49" ht="15">
      <c r="A60" s="8" t="s">
        <v>2</v>
      </c>
      <c r="B60" s="11" t="s">
        <v>30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8"/>
      <c r="AU60" s="11" t="s">
        <v>30</v>
      </c>
      <c r="AV60" s="11"/>
      <c r="AW60" s="8"/>
    </row>
    <row r="61" spans="1:49" ht="15">
      <c r="A61" s="8" t="s">
        <v>32</v>
      </c>
      <c r="B61" s="11" t="s">
        <v>2</v>
      </c>
      <c r="C61" s="119">
        <v>337</v>
      </c>
      <c r="D61" s="119">
        <v>338</v>
      </c>
      <c r="E61" s="9">
        <v>339</v>
      </c>
      <c r="F61" s="9">
        <v>340</v>
      </c>
      <c r="G61" s="9">
        <v>341</v>
      </c>
      <c r="H61" s="9">
        <v>342</v>
      </c>
      <c r="I61" s="9">
        <v>343</v>
      </c>
      <c r="J61" s="9">
        <v>344</v>
      </c>
      <c r="K61" s="9">
        <v>345</v>
      </c>
      <c r="L61" s="9">
        <v>346</v>
      </c>
      <c r="M61" s="9">
        <v>347</v>
      </c>
      <c r="N61" s="9">
        <v>348</v>
      </c>
      <c r="O61" s="9">
        <v>349</v>
      </c>
      <c r="P61" s="9">
        <v>350</v>
      </c>
      <c r="Q61" s="9">
        <v>351</v>
      </c>
      <c r="R61" s="9">
        <v>352</v>
      </c>
      <c r="S61" s="9">
        <v>353</v>
      </c>
      <c r="T61" s="9">
        <v>354</v>
      </c>
      <c r="U61" s="9">
        <v>355</v>
      </c>
      <c r="V61" s="9">
        <v>356</v>
      </c>
      <c r="W61" s="9">
        <v>357</v>
      </c>
      <c r="X61" s="9">
        <v>358</v>
      </c>
      <c r="Y61" s="9">
        <v>359</v>
      </c>
      <c r="Z61" s="9">
        <v>360</v>
      </c>
      <c r="AA61" s="9">
        <v>361</v>
      </c>
      <c r="AB61" s="9">
        <v>362</v>
      </c>
      <c r="AC61" s="19">
        <v>363</v>
      </c>
      <c r="AD61" s="9">
        <v>364</v>
      </c>
      <c r="AE61" s="9">
        <v>365</v>
      </c>
      <c r="AF61" s="9">
        <v>366</v>
      </c>
      <c r="AG61" s="9">
        <v>367</v>
      </c>
      <c r="AH61" s="9">
        <v>368</v>
      </c>
      <c r="AI61" s="9">
        <v>369</v>
      </c>
      <c r="AJ61" s="9">
        <v>370</v>
      </c>
      <c r="AK61" s="9">
        <v>371</v>
      </c>
      <c r="AL61" s="9">
        <v>372</v>
      </c>
      <c r="AM61" s="9">
        <v>373</v>
      </c>
      <c r="AN61" s="9">
        <v>374</v>
      </c>
      <c r="AO61" s="9">
        <v>375</v>
      </c>
      <c r="AP61" s="9">
        <v>376</v>
      </c>
      <c r="AQ61" s="9">
        <v>377</v>
      </c>
      <c r="AR61" s="9">
        <v>378</v>
      </c>
      <c r="AS61" s="9">
        <v>651</v>
      </c>
      <c r="AT61" s="44" t="s">
        <v>1</v>
      </c>
      <c r="AU61" s="11" t="s">
        <v>2</v>
      </c>
      <c r="AV61" s="131" t="s">
        <v>201</v>
      </c>
      <c r="AW61" s="123" t="s">
        <v>81</v>
      </c>
    </row>
    <row r="62" spans="1:49" ht="15">
      <c r="A62" s="8" t="s">
        <v>117</v>
      </c>
      <c r="B62" s="11" t="s">
        <v>136</v>
      </c>
      <c r="C62" s="39">
        <f>C4-C7-C8</f>
        <v>214</v>
      </c>
      <c r="D62" s="39">
        <f aca="true" t="shared" si="26" ref="D62:AS62">D4-D7-D8</f>
        <v>10</v>
      </c>
      <c r="E62" s="39">
        <f t="shared" si="26"/>
        <v>503</v>
      </c>
      <c r="F62" s="39">
        <f t="shared" si="26"/>
        <v>733</v>
      </c>
      <c r="G62" s="39">
        <f t="shared" si="26"/>
        <v>901</v>
      </c>
      <c r="H62" s="39">
        <f t="shared" si="26"/>
        <v>1070</v>
      </c>
      <c r="I62" s="39">
        <f t="shared" si="26"/>
        <v>1207</v>
      </c>
      <c r="J62" s="39">
        <f t="shared" si="26"/>
        <v>623</v>
      </c>
      <c r="K62" s="39">
        <f t="shared" si="26"/>
        <v>1202</v>
      </c>
      <c r="L62" s="39">
        <f t="shared" si="26"/>
        <v>77</v>
      </c>
      <c r="M62" s="39">
        <f t="shared" si="26"/>
        <v>996</v>
      </c>
      <c r="N62" s="39">
        <f t="shared" si="26"/>
        <v>997</v>
      </c>
      <c r="O62" s="39">
        <f t="shared" si="26"/>
        <v>1378</v>
      </c>
      <c r="P62" s="39">
        <f t="shared" si="26"/>
        <v>1277</v>
      </c>
      <c r="Q62" s="39">
        <f t="shared" si="26"/>
        <v>927</v>
      </c>
      <c r="R62" s="39">
        <f t="shared" si="26"/>
        <v>738</v>
      </c>
      <c r="S62" s="39">
        <f t="shared" si="26"/>
        <v>1194</v>
      </c>
      <c r="T62" s="39">
        <f t="shared" si="26"/>
        <v>1563</v>
      </c>
      <c r="U62" s="39">
        <f t="shared" si="26"/>
        <v>452</v>
      </c>
      <c r="V62" s="39">
        <f t="shared" si="26"/>
        <v>1635</v>
      </c>
      <c r="W62" s="39">
        <f t="shared" si="26"/>
        <v>1746</v>
      </c>
      <c r="X62" s="39">
        <f t="shared" si="26"/>
        <v>1454</v>
      </c>
      <c r="Y62" s="39">
        <f t="shared" si="26"/>
        <v>1058</v>
      </c>
      <c r="Z62" s="39">
        <f t="shared" si="26"/>
        <v>1517</v>
      </c>
      <c r="AA62" s="39">
        <f t="shared" si="26"/>
        <v>1106</v>
      </c>
      <c r="AB62" s="39">
        <f t="shared" si="26"/>
        <v>760</v>
      </c>
      <c r="AC62" s="39">
        <f t="shared" si="26"/>
        <v>1450</v>
      </c>
      <c r="AD62" s="39">
        <f t="shared" si="26"/>
        <v>1165</v>
      </c>
      <c r="AE62" s="39">
        <f t="shared" si="26"/>
        <v>1345</v>
      </c>
      <c r="AF62" s="39">
        <f t="shared" si="26"/>
        <v>1437</v>
      </c>
      <c r="AG62" s="39">
        <f t="shared" si="26"/>
        <v>1244</v>
      </c>
      <c r="AH62" s="39">
        <f t="shared" si="26"/>
        <v>752</v>
      </c>
      <c r="AI62" s="39">
        <f t="shared" si="26"/>
        <v>1556</v>
      </c>
      <c r="AJ62" s="39">
        <f t="shared" si="26"/>
        <v>1389</v>
      </c>
      <c r="AK62" s="39">
        <f t="shared" si="26"/>
        <v>386</v>
      </c>
      <c r="AL62" s="39">
        <f t="shared" si="26"/>
        <v>1316</v>
      </c>
      <c r="AM62" s="39">
        <f t="shared" si="26"/>
        <v>1543</v>
      </c>
      <c r="AN62" s="39">
        <f t="shared" si="26"/>
        <v>730</v>
      </c>
      <c r="AO62" s="39">
        <f t="shared" si="26"/>
        <v>574</v>
      </c>
      <c r="AP62" s="39">
        <f t="shared" si="26"/>
        <v>486</v>
      </c>
      <c r="AQ62" s="39">
        <f t="shared" si="26"/>
        <v>595</v>
      </c>
      <c r="AR62" s="39">
        <f t="shared" si="26"/>
        <v>1119</v>
      </c>
      <c r="AS62" s="39">
        <f t="shared" si="26"/>
        <v>383</v>
      </c>
      <c r="AT62" s="8">
        <f>SUM(C62:AS62)</f>
        <v>42808</v>
      </c>
      <c r="AU62" s="11" t="s">
        <v>136</v>
      </c>
      <c r="AV62" s="97">
        <f>AV4-AV7-AV8</f>
        <v>107794</v>
      </c>
      <c r="AW62" s="37">
        <f>AW4-AW7-AW8</f>
        <v>150602</v>
      </c>
    </row>
    <row r="63" spans="1:49" ht="15">
      <c r="A63" s="8"/>
      <c r="B63" s="40" t="s">
        <v>132</v>
      </c>
      <c r="C63" s="39">
        <f>C6-C7-C8-C12</f>
        <v>0</v>
      </c>
      <c r="D63" s="39">
        <f aca="true" t="shared" si="27" ref="D63:AS63">D6-D7-D8-D12</f>
        <v>0</v>
      </c>
      <c r="E63" s="39">
        <f t="shared" si="27"/>
        <v>0</v>
      </c>
      <c r="F63" s="39">
        <f t="shared" si="27"/>
        <v>0</v>
      </c>
      <c r="G63" s="39">
        <f t="shared" si="27"/>
        <v>0</v>
      </c>
      <c r="H63" s="39">
        <f t="shared" si="27"/>
        <v>0</v>
      </c>
      <c r="I63" s="39">
        <f t="shared" si="27"/>
        <v>0</v>
      </c>
      <c r="J63" s="39">
        <f t="shared" si="27"/>
        <v>0</v>
      </c>
      <c r="K63" s="39">
        <f t="shared" si="27"/>
        <v>0</v>
      </c>
      <c r="L63" s="39">
        <f t="shared" si="27"/>
        <v>0</v>
      </c>
      <c r="M63" s="39">
        <f t="shared" si="27"/>
        <v>0</v>
      </c>
      <c r="N63" s="39">
        <f t="shared" si="27"/>
        <v>0</v>
      </c>
      <c r="O63" s="39">
        <f t="shared" si="27"/>
        <v>0</v>
      </c>
      <c r="P63" s="39">
        <f t="shared" si="27"/>
        <v>0</v>
      </c>
      <c r="Q63" s="39">
        <f t="shared" si="27"/>
        <v>0</v>
      </c>
      <c r="R63" s="39">
        <f t="shared" si="27"/>
        <v>0</v>
      </c>
      <c r="S63" s="39">
        <f t="shared" si="27"/>
        <v>0</v>
      </c>
      <c r="T63" s="39">
        <f t="shared" si="27"/>
        <v>0</v>
      </c>
      <c r="U63" s="39">
        <f t="shared" si="27"/>
        <v>0</v>
      </c>
      <c r="V63" s="39">
        <f t="shared" si="27"/>
        <v>0</v>
      </c>
      <c r="W63" s="39">
        <f t="shared" si="27"/>
        <v>0</v>
      </c>
      <c r="X63" s="39">
        <f t="shared" si="27"/>
        <v>0</v>
      </c>
      <c r="Y63" s="39">
        <f t="shared" si="27"/>
        <v>0</v>
      </c>
      <c r="Z63" s="39">
        <f t="shared" si="27"/>
        <v>0</v>
      </c>
      <c r="AA63" s="39">
        <f t="shared" si="27"/>
        <v>0</v>
      </c>
      <c r="AB63" s="39">
        <f t="shared" si="27"/>
        <v>0</v>
      </c>
      <c r="AC63" s="39">
        <f t="shared" si="27"/>
        <v>0</v>
      </c>
      <c r="AD63" s="39">
        <f t="shared" si="27"/>
        <v>0</v>
      </c>
      <c r="AE63" s="39">
        <f t="shared" si="27"/>
        <v>0</v>
      </c>
      <c r="AF63" s="39">
        <f t="shared" si="27"/>
        <v>0</v>
      </c>
      <c r="AG63" s="39">
        <f t="shared" si="27"/>
        <v>0</v>
      </c>
      <c r="AH63" s="39">
        <f t="shared" si="27"/>
        <v>0</v>
      </c>
      <c r="AI63" s="39">
        <f t="shared" si="27"/>
        <v>0</v>
      </c>
      <c r="AJ63" s="39">
        <f t="shared" si="27"/>
        <v>0</v>
      </c>
      <c r="AK63" s="39">
        <f t="shared" si="27"/>
        <v>0</v>
      </c>
      <c r="AL63" s="39">
        <f t="shared" si="27"/>
        <v>0</v>
      </c>
      <c r="AM63" s="39">
        <f t="shared" si="27"/>
        <v>0</v>
      </c>
      <c r="AN63" s="39">
        <f t="shared" si="27"/>
        <v>0</v>
      </c>
      <c r="AO63" s="39">
        <f t="shared" si="27"/>
        <v>0</v>
      </c>
      <c r="AP63" s="39">
        <f t="shared" si="27"/>
        <v>0</v>
      </c>
      <c r="AQ63" s="39">
        <f t="shared" si="27"/>
        <v>0</v>
      </c>
      <c r="AR63" s="39">
        <f t="shared" si="27"/>
        <v>0</v>
      </c>
      <c r="AS63" s="37">
        <f t="shared" si="27"/>
        <v>0</v>
      </c>
      <c r="AT63" s="66"/>
      <c r="AU63" s="40" t="s">
        <v>132</v>
      </c>
      <c r="AV63" s="63"/>
      <c r="AW63" s="132"/>
    </row>
    <row r="64" spans="1:49" ht="15">
      <c r="A64" s="8" t="s">
        <v>119</v>
      </c>
      <c r="B64" s="11" t="s">
        <v>131</v>
      </c>
      <c r="C64" s="39">
        <f aca="true" t="shared" si="28" ref="C64:L64">C63-C29+C30</f>
        <v>0</v>
      </c>
      <c r="D64" s="39">
        <f t="shared" si="28"/>
        <v>0</v>
      </c>
      <c r="E64" s="39">
        <f t="shared" si="28"/>
        <v>0</v>
      </c>
      <c r="F64" s="39">
        <f t="shared" si="28"/>
        <v>0</v>
      </c>
      <c r="G64" s="39">
        <f t="shared" si="28"/>
        <v>0</v>
      </c>
      <c r="H64" s="39">
        <f t="shared" si="28"/>
        <v>0</v>
      </c>
      <c r="I64" s="39">
        <f t="shared" si="28"/>
        <v>0</v>
      </c>
      <c r="J64" s="39">
        <f t="shared" si="28"/>
        <v>0</v>
      </c>
      <c r="K64" s="39">
        <f t="shared" si="28"/>
        <v>0</v>
      </c>
      <c r="L64" s="39">
        <f t="shared" si="28"/>
        <v>0</v>
      </c>
      <c r="M64" s="39">
        <f aca="true" t="shared" si="29" ref="M64:Y64">M63-M29+M30</f>
        <v>0</v>
      </c>
      <c r="N64" s="39">
        <f t="shared" si="29"/>
        <v>0</v>
      </c>
      <c r="O64" s="39">
        <f t="shared" si="29"/>
        <v>0</v>
      </c>
      <c r="P64" s="39">
        <f t="shared" si="29"/>
        <v>0</v>
      </c>
      <c r="Q64" s="39">
        <f t="shared" si="29"/>
        <v>0</v>
      </c>
      <c r="R64" s="39">
        <f t="shared" si="29"/>
        <v>0</v>
      </c>
      <c r="S64" s="39">
        <f t="shared" si="29"/>
        <v>0</v>
      </c>
      <c r="T64" s="39">
        <f t="shared" si="29"/>
        <v>0</v>
      </c>
      <c r="U64" s="39">
        <f t="shared" si="29"/>
        <v>0</v>
      </c>
      <c r="V64" s="39">
        <f t="shared" si="29"/>
        <v>0</v>
      </c>
      <c r="W64" s="39">
        <f t="shared" si="29"/>
        <v>0</v>
      </c>
      <c r="X64" s="39">
        <f t="shared" si="29"/>
        <v>0</v>
      </c>
      <c r="Y64" s="39">
        <f t="shared" si="29"/>
        <v>0</v>
      </c>
      <c r="Z64" s="39">
        <f aca="true" t="shared" si="30" ref="Z64:AS64">Z63-Z29+Z30</f>
        <v>0</v>
      </c>
      <c r="AA64" s="39">
        <f t="shared" si="30"/>
        <v>0</v>
      </c>
      <c r="AB64" s="39">
        <f t="shared" si="30"/>
        <v>0</v>
      </c>
      <c r="AC64" s="39">
        <f t="shared" si="30"/>
        <v>0</v>
      </c>
      <c r="AD64" s="39">
        <f t="shared" si="30"/>
        <v>0</v>
      </c>
      <c r="AE64" s="39">
        <f t="shared" si="30"/>
        <v>0</v>
      </c>
      <c r="AF64" s="39">
        <f t="shared" si="30"/>
        <v>0</v>
      </c>
      <c r="AG64" s="39">
        <f t="shared" si="30"/>
        <v>0</v>
      </c>
      <c r="AH64" s="39">
        <f t="shared" si="30"/>
        <v>0</v>
      </c>
      <c r="AI64" s="39">
        <f t="shared" si="30"/>
        <v>0</v>
      </c>
      <c r="AJ64" s="39">
        <f t="shared" si="30"/>
        <v>0</v>
      </c>
      <c r="AK64" s="39">
        <f t="shared" si="30"/>
        <v>0</v>
      </c>
      <c r="AL64" s="39">
        <f t="shared" si="30"/>
        <v>0</v>
      </c>
      <c r="AM64" s="39">
        <f t="shared" si="30"/>
        <v>0</v>
      </c>
      <c r="AN64" s="39">
        <f t="shared" si="30"/>
        <v>0</v>
      </c>
      <c r="AO64" s="39">
        <f t="shared" si="30"/>
        <v>0</v>
      </c>
      <c r="AP64" s="39">
        <f t="shared" si="30"/>
        <v>0</v>
      </c>
      <c r="AQ64" s="39">
        <f t="shared" si="30"/>
        <v>0</v>
      </c>
      <c r="AR64" s="39">
        <f t="shared" si="30"/>
        <v>0</v>
      </c>
      <c r="AS64" s="37">
        <f t="shared" si="30"/>
        <v>0</v>
      </c>
      <c r="AT64" s="66"/>
      <c r="AU64" s="11" t="s">
        <v>131</v>
      </c>
      <c r="AV64" s="59"/>
      <c r="AW64" s="132"/>
    </row>
    <row r="65" spans="1:49" ht="15">
      <c r="A65" s="8" t="s">
        <v>120</v>
      </c>
      <c r="B65" s="11" t="s">
        <v>133</v>
      </c>
      <c r="C65" s="39">
        <f>C13+C14-C20-C21</f>
        <v>0</v>
      </c>
      <c r="D65" s="39">
        <f aca="true" t="shared" si="31" ref="D65:AS65">D13+D14-D20-D21</f>
        <v>0</v>
      </c>
      <c r="E65" s="39">
        <f t="shared" si="31"/>
        <v>0</v>
      </c>
      <c r="F65" s="39">
        <f t="shared" si="31"/>
        <v>0</v>
      </c>
      <c r="G65" s="39">
        <f t="shared" si="31"/>
        <v>0</v>
      </c>
      <c r="H65" s="39">
        <f t="shared" si="31"/>
        <v>0</v>
      </c>
      <c r="I65" s="39">
        <f t="shared" si="31"/>
        <v>0</v>
      </c>
      <c r="J65" s="39">
        <f t="shared" si="31"/>
        <v>0</v>
      </c>
      <c r="K65" s="39">
        <f t="shared" si="31"/>
        <v>0</v>
      </c>
      <c r="L65" s="39">
        <f t="shared" si="31"/>
        <v>0</v>
      </c>
      <c r="M65" s="39">
        <f t="shared" si="31"/>
        <v>0</v>
      </c>
      <c r="N65" s="39">
        <f t="shared" si="31"/>
        <v>0</v>
      </c>
      <c r="O65" s="39">
        <f t="shared" si="31"/>
        <v>0</v>
      </c>
      <c r="P65" s="39">
        <f t="shared" si="31"/>
        <v>0</v>
      </c>
      <c r="Q65" s="39">
        <f t="shared" si="31"/>
        <v>0</v>
      </c>
      <c r="R65" s="39">
        <f t="shared" si="31"/>
        <v>0</v>
      </c>
      <c r="S65" s="39">
        <f t="shared" si="31"/>
        <v>0</v>
      </c>
      <c r="T65" s="39">
        <f t="shared" si="31"/>
        <v>0</v>
      </c>
      <c r="U65" s="39">
        <f t="shared" si="31"/>
        <v>0</v>
      </c>
      <c r="V65" s="39">
        <f t="shared" si="31"/>
        <v>0</v>
      </c>
      <c r="W65" s="39">
        <f t="shared" si="31"/>
        <v>0</v>
      </c>
      <c r="X65" s="39">
        <f t="shared" si="31"/>
        <v>0</v>
      </c>
      <c r="Y65" s="39">
        <f t="shared" si="31"/>
        <v>0</v>
      </c>
      <c r="Z65" s="39">
        <f t="shared" si="31"/>
        <v>0</v>
      </c>
      <c r="AA65" s="39">
        <f t="shared" si="31"/>
        <v>0</v>
      </c>
      <c r="AB65" s="39">
        <f t="shared" si="31"/>
        <v>0</v>
      </c>
      <c r="AC65" s="39">
        <f t="shared" si="31"/>
        <v>0</v>
      </c>
      <c r="AD65" s="39">
        <f t="shared" si="31"/>
        <v>0</v>
      </c>
      <c r="AE65" s="39">
        <f t="shared" si="31"/>
        <v>0</v>
      </c>
      <c r="AF65" s="39">
        <f t="shared" si="31"/>
        <v>0</v>
      </c>
      <c r="AG65" s="39">
        <f t="shared" si="31"/>
        <v>0</v>
      </c>
      <c r="AH65" s="39">
        <f t="shared" si="31"/>
        <v>0</v>
      </c>
      <c r="AI65" s="39">
        <f t="shared" si="31"/>
        <v>0</v>
      </c>
      <c r="AJ65" s="39">
        <f t="shared" si="31"/>
        <v>0</v>
      </c>
      <c r="AK65" s="39">
        <f t="shared" si="31"/>
        <v>0</v>
      </c>
      <c r="AL65" s="39">
        <f t="shared" si="31"/>
        <v>0</v>
      </c>
      <c r="AM65" s="39">
        <f t="shared" si="31"/>
        <v>0</v>
      </c>
      <c r="AN65" s="39">
        <f t="shared" si="31"/>
        <v>0</v>
      </c>
      <c r="AO65" s="39">
        <f t="shared" si="31"/>
        <v>0</v>
      </c>
      <c r="AP65" s="39">
        <f t="shared" si="31"/>
        <v>0</v>
      </c>
      <c r="AQ65" s="39">
        <f t="shared" si="31"/>
        <v>0</v>
      </c>
      <c r="AR65" s="39">
        <f t="shared" si="31"/>
        <v>0</v>
      </c>
      <c r="AS65" s="37">
        <f t="shared" si="31"/>
        <v>0</v>
      </c>
      <c r="AT65" s="66"/>
      <c r="AU65" s="11" t="s">
        <v>133</v>
      </c>
      <c r="AV65" s="89"/>
      <c r="AW65" s="132"/>
    </row>
    <row r="66" spans="1:49" ht="15">
      <c r="A66" s="8"/>
      <c r="B66" s="11" t="s">
        <v>79</v>
      </c>
      <c r="C66" s="37">
        <f>C31+C33+C35+C37+C39+C41+C43+C45+C47+C49+C51+C53+C55</f>
        <v>124</v>
      </c>
      <c r="D66" s="37">
        <f aca="true" t="shared" si="32" ref="D66:AS66">D31+D33+D35+D37+D39+D41+D43+D45+D47+D49+D51+D53+D55</f>
        <v>13</v>
      </c>
      <c r="E66" s="37">
        <f t="shared" si="32"/>
        <v>372</v>
      </c>
      <c r="F66" s="37">
        <f t="shared" si="32"/>
        <v>347</v>
      </c>
      <c r="G66" s="37">
        <f t="shared" si="32"/>
        <v>559</v>
      </c>
      <c r="H66" s="37">
        <f t="shared" si="32"/>
        <v>609</v>
      </c>
      <c r="I66" s="37">
        <f t="shared" si="32"/>
        <v>518</v>
      </c>
      <c r="J66" s="37">
        <f t="shared" si="32"/>
        <v>299</v>
      </c>
      <c r="K66" s="37">
        <f t="shared" si="32"/>
        <v>751</v>
      </c>
      <c r="L66" s="37">
        <f t="shared" si="32"/>
        <v>57</v>
      </c>
      <c r="M66" s="37">
        <f t="shared" si="32"/>
        <v>950</v>
      </c>
      <c r="N66" s="37">
        <f t="shared" si="32"/>
        <v>653</v>
      </c>
      <c r="O66" s="37">
        <f t="shared" si="32"/>
        <v>796</v>
      </c>
      <c r="P66" s="37">
        <f t="shared" si="32"/>
        <v>809</v>
      </c>
      <c r="Q66" s="37">
        <f t="shared" si="32"/>
        <v>518</v>
      </c>
      <c r="R66" s="37">
        <f t="shared" si="32"/>
        <v>652</v>
      </c>
      <c r="S66" s="37">
        <f t="shared" si="32"/>
        <v>794</v>
      </c>
      <c r="T66" s="37">
        <f t="shared" si="32"/>
        <v>866</v>
      </c>
      <c r="U66" s="37">
        <f t="shared" si="32"/>
        <v>350</v>
      </c>
      <c r="V66" s="37">
        <f t="shared" si="32"/>
        <v>827</v>
      </c>
      <c r="W66" s="37">
        <f t="shared" si="32"/>
        <v>603</v>
      </c>
      <c r="X66" s="37">
        <f t="shared" si="32"/>
        <v>633</v>
      </c>
      <c r="Y66" s="37">
        <f t="shared" si="32"/>
        <v>491</v>
      </c>
      <c r="Z66" s="37">
        <f t="shared" si="32"/>
        <v>1137</v>
      </c>
      <c r="AA66" s="37">
        <f t="shared" si="32"/>
        <v>657</v>
      </c>
      <c r="AB66" s="37">
        <f t="shared" si="32"/>
        <v>552</v>
      </c>
      <c r="AC66" s="37">
        <f t="shared" si="32"/>
        <v>802</v>
      </c>
      <c r="AD66" s="37">
        <f t="shared" si="32"/>
        <v>818</v>
      </c>
      <c r="AE66" s="37">
        <f t="shared" si="32"/>
        <v>818</v>
      </c>
      <c r="AF66" s="37">
        <f t="shared" si="32"/>
        <v>608</v>
      </c>
      <c r="AG66" s="37">
        <f t="shared" si="32"/>
        <v>608</v>
      </c>
      <c r="AH66" s="37">
        <f t="shared" si="32"/>
        <v>302</v>
      </c>
      <c r="AI66" s="37">
        <f t="shared" si="32"/>
        <v>958</v>
      </c>
      <c r="AJ66" s="37">
        <f t="shared" si="32"/>
        <v>840</v>
      </c>
      <c r="AK66" s="37">
        <f t="shared" si="32"/>
        <v>178</v>
      </c>
      <c r="AL66" s="37">
        <f t="shared" si="32"/>
        <v>814</v>
      </c>
      <c r="AM66" s="37">
        <f t="shared" si="32"/>
        <v>1172</v>
      </c>
      <c r="AN66" s="37">
        <f t="shared" si="32"/>
        <v>487</v>
      </c>
      <c r="AO66" s="37">
        <f t="shared" si="32"/>
        <v>261</v>
      </c>
      <c r="AP66" s="37">
        <f t="shared" si="32"/>
        <v>268</v>
      </c>
      <c r="AQ66" s="37">
        <f t="shared" si="32"/>
        <v>283</v>
      </c>
      <c r="AR66" s="37">
        <f t="shared" si="32"/>
        <v>589</v>
      </c>
      <c r="AS66" s="37">
        <f t="shared" si="32"/>
        <v>224</v>
      </c>
      <c r="AT66" s="8">
        <f>SUM(C66:AS66)</f>
        <v>24967</v>
      </c>
      <c r="AU66" s="11" t="s">
        <v>79</v>
      </c>
      <c r="AV66" s="37">
        <f>AV31+AV33+AV35+AV37+AV39+AV41+AV43+AV45+AV47+AV49+AV51+AV53+AV55</f>
        <v>50832</v>
      </c>
      <c r="AW66" s="37">
        <f>AW31+AW33+AW35+AW37+AW39+AW41+AW43+AW45+AW47+AW49+AW51+AW53+AW55</f>
        <v>75789</v>
      </c>
    </row>
    <row r="67" spans="1:49" ht="15">
      <c r="A67" s="8" t="s">
        <v>122</v>
      </c>
      <c r="B67" s="11" t="s">
        <v>134</v>
      </c>
      <c r="C67" s="8">
        <f>C66-C21</f>
        <v>0</v>
      </c>
      <c r="D67" s="8">
        <f aca="true" t="shared" si="33" ref="D67:AT67">D66-D21</f>
        <v>0</v>
      </c>
      <c r="E67" s="8">
        <f t="shared" si="33"/>
        <v>0</v>
      </c>
      <c r="F67" s="8">
        <f t="shared" si="33"/>
        <v>0</v>
      </c>
      <c r="G67" s="8">
        <f t="shared" si="33"/>
        <v>0</v>
      </c>
      <c r="H67" s="8">
        <f t="shared" si="33"/>
        <v>0</v>
      </c>
      <c r="I67" s="8">
        <f t="shared" si="33"/>
        <v>0</v>
      </c>
      <c r="J67" s="8">
        <f t="shared" si="33"/>
        <v>0</v>
      </c>
      <c r="K67" s="8">
        <f t="shared" si="33"/>
        <v>0</v>
      </c>
      <c r="L67" s="8">
        <f t="shared" si="33"/>
        <v>0</v>
      </c>
      <c r="M67" s="8">
        <f t="shared" si="33"/>
        <v>0</v>
      </c>
      <c r="N67" s="8">
        <f t="shared" si="33"/>
        <v>0</v>
      </c>
      <c r="O67" s="8">
        <f t="shared" si="33"/>
        <v>0</v>
      </c>
      <c r="P67" s="8">
        <f t="shared" si="33"/>
        <v>0</v>
      </c>
      <c r="Q67" s="8">
        <f t="shared" si="33"/>
        <v>0</v>
      </c>
      <c r="R67" s="8">
        <f t="shared" si="33"/>
        <v>0</v>
      </c>
      <c r="S67" s="8">
        <f t="shared" si="33"/>
        <v>0</v>
      </c>
      <c r="T67" s="8">
        <f t="shared" si="33"/>
        <v>0</v>
      </c>
      <c r="U67" s="8">
        <f t="shared" si="33"/>
        <v>0</v>
      </c>
      <c r="V67" s="8">
        <f t="shared" si="33"/>
        <v>0</v>
      </c>
      <c r="W67" s="8">
        <f t="shared" si="33"/>
        <v>0</v>
      </c>
      <c r="X67" s="8">
        <f t="shared" si="33"/>
        <v>0</v>
      </c>
      <c r="Y67" s="8">
        <f t="shared" si="33"/>
        <v>0</v>
      </c>
      <c r="Z67" s="8">
        <f t="shared" si="33"/>
        <v>0</v>
      </c>
      <c r="AA67" s="8">
        <f t="shared" si="33"/>
        <v>0</v>
      </c>
      <c r="AB67" s="8">
        <f t="shared" si="33"/>
        <v>0</v>
      </c>
      <c r="AC67" s="8">
        <f t="shared" si="33"/>
        <v>0</v>
      </c>
      <c r="AD67" s="8">
        <f t="shared" si="33"/>
        <v>0</v>
      </c>
      <c r="AE67" s="8">
        <f t="shared" si="33"/>
        <v>0</v>
      </c>
      <c r="AF67" s="8">
        <f t="shared" si="33"/>
        <v>0</v>
      </c>
      <c r="AG67" s="8">
        <f t="shared" si="33"/>
        <v>0</v>
      </c>
      <c r="AH67" s="8">
        <f t="shared" si="33"/>
        <v>0</v>
      </c>
      <c r="AI67" s="8">
        <f t="shared" si="33"/>
        <v>0</v>
      </c>
      <c r="AJ67" s="8">
        <f t="shared" si="33"/>
        <v>0</v>
      </c>
      <c r="AK67" s="8">
        <f t="shared" si="33"/>
        <v>0</v>
      </c>
      <c r="AL67" s="8">
        <f t="shared" si="33"/>
        <v>0</v>
      </c>
      <c r="AM67" s="8">
        <f t="shared" si="33"/>
        <v>0</v>
      </c>
      <c r="AN67" s="8">
        <f t="shared" si="33"/>
        <v>0</v>
      </c>
      <c r="AO67" s="8">
        <f t="shared" si="33"/>
        <v>0</v>
      </c>
      <c r="AP67" s="8">
        <f t="shared" si="33"/>
        <v>0</v>
      </c>
      <c r="AQ67" s="8">
        <f t="shared" si="33"/>
        <v>0</v>
      </c>
      <c r="AR67" s="8">
        <f t="shared" si="33"/>
        <v>10</v>
      </c>
      <c r="AS67" s="8">
        <f t="shared" si="33"/>
        <v>0</v>
      </c>
      <c r="AT67" s="8">
        <f t="shared" si="33"/>
        <v>10</v>
      </c>
      <c r="AU67" s="11" t="s">
        <v>134</v>
      </c>
      <c r="AV67" s="8">
        <f>AV66-AV21</f>
        <v>0</v>
      </c>
      <c r="AW67" s="8">
        <f>AW66-AW21</f>
        <v>0</v>
      </c>
    </row>
    <row r="68" spans="1:49" ht="12.75">
      <c r="A68" s="8" t="s">
        <v>124</v>
      </c>
      <c r="B68" s="8" t="s">
        <v>135</v>
      </c>
      <c r="C68" s="8">
        <f>C23-C24-C26-C28</f>
        <v>0</v>
      </c>
      <c r="D68" s="8">
        <f aca="true" t="shared" si="34" ref="D68:AS68">D23-D24-D26-D28</f>
        <v>0</v>
      </c>
      <c r="E68" s="8">
        <f t="shared" si="34"/>
        <v>0</v>
      </c>
      <c r="F68" s="8">
        <f t="shared" si="34"/>
        <v>0</v>
      </c>
      <c r="G68" s="8">
        <f t="shared" si="34"/>
        <v>0</v>
      </c>
      <c r="H68" s="8">
        <f t="shared" si="34"/>
        <v>0</v>
      </c>
      <c r="I68" s="8">
        <f t="shared" si="34"/>
        <v>0</v>
      </c>
      <c r="J68" s="8">
        <f t="shared" si="34"/>
        <v>0</v>
      </c>
      <c r="K68" s="8">
        <f t="shared" si="34"/>
        <v>0</v>
      </c>
      <c r="L68" s="8">
        <f t="shared" si="34"/>
        <v>0</v>
      </c>
      <c r="M68" s="8">
        <f t="shared" si="34"/>
        <v>0</v>
      </c>
      <c r="N68" s="8">
        <f t="shared" si="34"/>
        <v>0</v>
      </c>
      <c r="O68" s="8">
        <f t="shared" si="34"/>
        <v>0</v>
      </c>
      <c r="P68" s="8">
        <f t="shared" si="34"/>
        <v>0</v>
      </c>
      <c r="Q68" s="8">
        <f t="shared" si="34"/>
        <v>0</v>
      </c>
      <c r="R68" s="8">
        <f t="shared" si="34"/>
        <v>0</v>
      </c>
      <c r="S68" s="8">
        <f t="shared" si="34"/>
        <v>0</v>
      </c>
      <c r="T68" s="8">
        <f t="shared" si="34"/>
        <v>0</v>
      </c>
      <c r="U68" s="8">
        <f t="shared" si="34"/>
        <v>0</v>
      </c>
      <c r="V68" s="8">
        <f t="shared" si="34"/>
        <v>0</v>
      </c>
      <c r="W68" s="8">
        <f t="shared" si="34"/>
        <v>0</v>
      </c>
      <c r="X68" s="8">
        <f t="shared" si="34"/>
        <v>0</v>
      </c>
      <c r="Y68" s="8">
        <f t="shared" si="34"/>
        <v>0</v>
      </c>
      <c r="Z68" s="8">
        <f t="shared" si="34"/>
        <v>0</v>
      </c>
      <c r="AA68" s="8">
        <f t="shared" si="34"/>
        <v>0</v>
      </c>
      <c r="AB68" s="8">
        <f t="shared" si="34"/>
        <v>0</v>
      </c>
      <c r="AC68" s="8">
        <f t="shared" si="34"/>
        <v>0</v>
      </c>
      <c r="AD68" s="8">
        <f t="shared" si="34"/>
        <v>0</v>
      </c>
      <c r="AE68" s="8">
        <f t="shared" si="34"/>
        <v>0</v>
      </c>
      <c r="AF68" s="8">
        <f t="shared" si="34"/>
        <v>0</v>
      </c>
      <c r="AG68" s="8">
        <f t="shared" si="34"/>
        <v>0</v>
      </c>
      <c r="AH68" s="8">
        <f t="shared" si="34"/>
        <v>0</v>
      </c>
      <c r="AI68" s="8">
        <f t="shared" si="34"/>
        <v>0</v>
      </c>
      <c r="AJ68" s="8">
        <f t="shared" si="34"/>
        <v>0</v>
      </c>
      <c r="AK68" s="8">
        <f t="shared" si="34"/>
        <v>0</v>
      </c>
      <c r="AL68" s="8">
        <f t="shared" si="34"/>
        <v>0</v>
      </c>
      <c r="AM68" s="8">
        <f t="shared" si="34"/>
        <v>0</v>
      </c>
      <c r="AN68" s="8">
        <f t="shared" si="34"/>
        <v>0</v>
      </c>
      <c r="AO68" s="8">
        <f t="shared" si="34"/>
        <v>0</v>
      </c>
      <c r="AP68" s="8">
        <f t="shared" si="34"/>
        <v>0</v>
      </c>
      <c r="AQ68" s="8">
        <f t="shared" si="34"/>
        <v>0</v>
      </c>
      <c r="AR68" s="8">
        <f t="shared" si="34"/>
        <v>0</v>
      </c>
      <c r="AS68" s="8">
        <f t="shared" si="34"/>
        <v>0</v>
      </c>
      <c r="AT68" s="8"/>
      <c r="AU68" s="8" t="s">
        <v>135</v>
      </c>
      <c r="AV68" s="8">
        <f>AV23-AV24-AV26-AV28</f>
        <v>0</v>
      </c>
      <c r="AW68" s="8">
        <f>AW23-AW24-AW26-AW28</f>
        <v>0</v>
      </c>
    </row>
    <row r="69" spans="1:49" ht="15">
      <c r="A69" s="56" t="s">
        <v>2</v>
      </c>
      <c r="B69" s="57" t="s">
        <v>31</v>
      </c>
      <c r="C69" s="56">
        <v>1</v>
      </c>
      <c r="D69" s="56">
        <v>1</v>
      </c>
      <c r="E69" s="56">
        <v>1</v>
      </c>
      <c r="F69" s="56">
        <v>1</v>
      </c>
      <c r="G69" s="56">
        <v>1</v>
      </c>
      <c r="H69" s="56">
        <v>1</v>
      </c>
      <c r="I69" s="56">
        <v>1</v>
      </c>
      <c r="J69" s="56">
        <v>1</v>
      </c>
      <c r="K69" s="56">
        <v>1</v>
      </c>
      <c r="L69" s="56">
        <v>1</v>
      </c>
      <c r="M69" s="56">
        <v>1</v>
      </c>
      <c r="N69" s="56">
        <v>1</v>
      </c>
      <c r="O69" s="56">
        <v>1</v>
      </c>
      <c r="P69" s="56">
        <v>1</v>
      </c>
      <c r="Q69" s="56">
        <v>1</v>
      </c>
      <c r="R69" s="56">
        <v>1</v>
      </c>
      <c r="S69" s="56">
        <v>1</v>
      </c>
      <c r="T69" s="56">
        <v>1</v>
      </c>
      <c r="U69" s="56">
        <v>1</v>
      </c>
      <c r="V69" s="56">
        <v>1</v>
      </c>
      <c r="W69" s="56">
        <v>1</v>
      </c>
      <c r="X69" s="56">
        <v>1</v>
      </c>
      <c r="Y69" s="56">
        <v>1</v>
      </c>
      <c r="Z69" s="56">
        <v>1</v>
      </c>
      <c r="AA69" s="56">
        <v>1</v>
      </c>
      <c r="AB69" s="56">
        <v>1</v>
      </c>
      <c r="AC69" s="56">
        <v>1</v>
      </c>
      <c r="AD69" s="56">
        <v>1</v>
      </c>
      <c r="AE69" s="56">
        <v>1</v>
      </c>
      <c r="AF69" s="56">
        <v>1</v>
      </c>
      <c r="AG69" s="56">
        <v>1</v>
      </c>
      <c r="AH69" s="56">
        <v>1</v>
      </c>
      <c r="AI69" s="56">
        <v>1</v>
      </c>
      <c r="AJ69" s="56">
        <v>1</v>
      </c>
      <c r="AK69" s="56">
        <v>1</v>
      </c>
      <c r="AL69" s="56">
        <v>1</v>
      </c>
      <c r="AM69" s="56">
        <v>1</v>
      </c>
      <c r="AN69" s="56">
        <v>1</v>
      </c>
      <c r="AO69" s="56">
        <v>1</v>
      </c>
      <c r="AP69" s="56">
        <v>1</v>
      </c>
      <c r="AQ69" s="56">
        <v>1</v>
      </c>
      <c r="AR69" s="56">
        <v>1</v>
      </c>
      <c r="AS69" s="56">
        <v>1</v>
      </c>
      <c r="AT69" s="8">
        <f>SUM(C69:AS69)</f>
        <v>43</v>
      </c>
      <c r="AU69" s="11" t="s">
        <v>31</v>
      </c>
      <c r="AV69" s="130"/>
      <c r="AW69" s="42"/>
    </row>
    <row r="70" spans="1:49" ht="15">
      <c r="A70" s="61"/>
      <c r="B70" s="63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8" t="s">
        <v>166</v>
      </c>
      <c r="AS70" s="38"/>
      <c r="AT70" s="37">
        <v>1046</v>
      </c>
      <c r="AU70" s="42"/>
      <c r="AV70" s="42"/>
      <c r="AW70" s="42"/>
    </row>
    <row r="71" spans="1:49" ht="15">
      <c r="A71" s="42"/>
      <c r="B71" s="59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6"/>
      <c r="AM71" s="42"/>
      <c r="AN71" s="42"/>
      <c r="AO71" s="42"/>
      <c r="AP71" s="46"/>
      <c r="AQ71" s="46"/>
      <c r="AR71" s="8" t="s">
        <v>167</v>
      </c>
      <c r="AS71" s="54"/>
      <c r="AT71" s="37">
        <v>780</v>
      </c>
      <c r="AU71" s="59"/>
      <c r="AV71" s="59"/>
      <c r="AW71" s="42"/>
    </row>
    <row r="72" spans="1:49" ht="15">
      <c r="A72" s="42"/>
      <c r="B72" s="6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8" t="s">
        <v>168</v>
      </c>
      <c r="AS72" s="38"/>
      <c r="AT72" s="37">
        <v>152</v>
      </c>
      <c r="AU72" s="60"/>
      <c r="AV72" s="60"/>
      <c r="AW72" s="42"/>
    </row>
    <row r="73" spans="1:49" ht="15">
      <c r="A73" s="42"/>
      <c r="B73" s="6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9" t="s">
        <v>169</v>
      </c>
      <c r="AS73" s="38"/>
      <c r="AT73" s="37">
        <v>0</v>
      </c>
      <c r="AU73" s="60"/>
      <c r="AV73" s="60"/>
      <c r="AW73" s="42"/>
    </row>
    <row r="74" spans="44:46" ht="12.75">
      <c r="AR74" s="105" t="s">
        <v>170</v>
      </c>
      <c r="AS74" s="90"/>
      <c r="AT74" s="37">
        <f>AT70-AT71-AT72-AT73-AT27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Итоги выборов-2016 по Долгопрудному</dc:title>
  <dc:subject/>
  <dc:creator>Ярослав</dc:creator>
  <cp:keywords/>
  <dc:description/>
  <cp:lastModifiedBy>Григорий</cp:lastModifiedBy>
  <cp:lastPrinted>2016-09-18T00:12:10Z</cp:lastPrinted>
  <dcterms:created xsi:type="dcterms:W3CDTF">2008-02-29T22:06:34Z</dcterms:created>
  <dcterms:modified xsi:type="dcterms:W3CDTF">2016-09-28T01:12:19Z</dcterms:modified>
  <cp:category/>
  <cp:version/>
  <cp:contentType/>
  <cp:contentStatus/>
</cp:coreProperties>
</file>