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2"/>
  </bookViews>
  <sheets>
    <sheet name="Списки" sheetId="1" r:id="rId1"/>
    <sheet name="1 округ" sheetId="2" r:id="rId2"/>
    <sheet name="2 округ" sheetId="3" r:id="rId3"/>
    <sheet name="Глава" sheetId="4" r:id="rId4"/>
  </sheets>
  <definedNames/>
  <calcPr fullCalcOnLoad="1"/>
</workbook>
</file>

<file path=xl/sharedStrings.xml><?xml version="1.0" encoding="utf-8"?>
<sst xmlns="http://schemas.openxmlformats.org/spreadsheetml/2006/main" count="901" uniqueCount="195">
  <si>
    <t>Число избирателей</t>
  </si>
  <si>
    <t>ГОРОД</t>
  </si>
  <si>
    <t xml:space="preserve"> </t>
  </si>
  <si>
    <t>Бюлл., полученные УИК</t>
  </si>
  <si>
    <t>Бюлл., выд. досрочно</t>
  </si>
  <si>
    <t>Бюлл., выд. в помещ.</t>
  </si>
  <si>
    <t>Бюлл., выд. вне помещ.</t>
  </si>
  <si>
    <t>(выдано бюлл.)</t>
  </si>
  <si>
    <t>(явка)</t>
  </si>
  <si>
    <t>Погашенные бюллетени</t>
  </si>
  <si>
    <t>В переносных ящиках</t>
  </si>
  <si>
    <t>В стационарных ящиках</t>
  </si>
  <si>
    <t>Недейств. бюллетеней</t>
  </si>
  <si>
    <t>Действит. бюллетеней</t>
  </si>
  <si>
    <t>База %</t>
  </si>
  <si>
    <t>Утраченные бюллетени</t>
  </si>
  <si>
    <t>Неучтённые бюллетени</t>
  </si>
  <si>
    <t>%</t>
  </si>
  <si>
    <t>Жалобы</t>
  </si>
  <si>
    <t>Время на протоколе</t>
  </si>
  <si>
    <t>Время внес.в табл.ТИК</t>
  </si>
  <si>
    <t>Подсчитано участков</t>
  </si>
  <si>
    <t>№</t>
  </si>
  <si>
    <t>унесено бюллетеней</t>
  </si>
  <si>
    <t>ЦАО</t>
  </si>
  <si>
    <t>МФТИ</t>
  </si>
  <si>
    <t>Шк.1</t>
  </si>
  <si>
    <t>Техникум</t>
  </si>
  <si>
    <t>Шк.5</t>
  </si>
  <si>
    <t>Вперед</t>
  </si>
  <si>
    <t>Дом пион.</t>
  </si>
  <si>
    <t>ЗАГС</t>
  </si>
  <si>
    <t>Б-ца</t>
  </si>
  <si>
    <t>Шк.6</t>
  </si>
  <si>
    <t>Гимн.12</t>
  </si>
  <si>
    <t>К/т Полет</t>
  </si>
  <si>
    <t>Шк.10</t>
  </si>
  <si>
    <t>Т-р Город</t>
  </si>
  <si>
    <t>Д/сад 23</t>
  </si>
  <si>
    <t>Шк.14</t>
  </si>
  <si>
    <t>ЦЗН</t>
  </si>
  <si>
    <t>Гимн.13</t>
  </si>
  <si>
    <t>Шк.Содр.</t>
  </si>
  <si>
    <t>Об.ГУВД</t>
  </si>
  <si>
    <t>Ивушка</t>
  </si>
  <si>
    <t>Ц.обр.</t>
  </si>
  <si>
    <t>Водник</t>
  </si>
  <si>
    <t>Дом оф.</t>
  </si>
  <si>
    <t>Шк.4</t>
  </si>
  <si>
    <t>Вегетта</t>
  </si>
  <si>
    <t>Шк.3</t>
  </si>
  <si>
    <t>Шк.8</t>
  </si>
  <si>
    <t>Госп.</t>
  </si>
  <si>
    <t>ВЫБОРЫ</t>
  </si>
  <si>
    <t>ДОЛГОПРУДНЫЙ</t>
  </si>
  <si>
    <t>% унесенных</t>
  </si>
  <si>
    <t>% недействительных</t>
  </si>
  <si>
    <t>Обнаружено бюлл.</t>
  </si>
  <si>
    <t>СПРАВЕДЛИВАЯ</t>
  </si>
  <si>
    <t>ЛДПР</t>
  </si>
  <si>
    <t>ЕДИНАЯ</t>
  </si>
  <si>
    <t>КПРФ</t>
  </si>
  <si>
    <t>Сумма за всех</t>
  </si>
  <si>
    <t>МАНДАТЫ</t>
  </si>
  <si>
    <t>Усл.</t>
  </si>
  <si>
    <t>Факт.</t>
  </si>
  <si>
    <t>% досрочно</t>
  </si>
  <si>
    <t>% на дому</t>
  </si>
  <si>
    <t>Первое изб.частное (цена мандата)</t>
  </si>
  <si>
    <t>СОВЕТА(проп) 14.09.2014</t>
  </si>
  <si>
    <t>3+4+5</t>
  </si>
  <si>
    <t>(3+4+5)/1</t>
  </si>
  <si>
    <t>3/(3+4+5)</t>
  </si>
  <si>
    <t>6/(3+4+5)</t>
  </si>
  <si>
    <t>7+8</t>
  </si>
  <si>
    <t>3+4+5-7-8</t>
  </si>
  <si>
    <t>9+10</t>
  </si>
  <si>
    <t>ЯБЛОКО</t>
  </si>
  <si>
    <t>ПАРТИЯ ДЕЛА</t>
  </si>
  <si>
    <t>РОДИНА</t>
  </si>
  <si>
    <t>ПАТРИОТЫ</t>
  </si>
  <si>
    <t>1 КС</t>
  </si>
  <si>
    <t>Не пришло 1-3-4-5 (+)</t>
  </si>
  <si>
    <t>Баланс бюлл. 11+/12-</t>
  </si>
  <si>
    <t>Ошибка в стр. 11 или 12</t>
  </si>
  <si>
    <t>2 КС</t>
  </si>
  <si>
    <t>Расхождения 10+9-8-7</t>
  </si>
  <si>
    <t>3 КС</t>
  </si>
  <si>
    <t>4 КС</t>
  </si>
  <si>
    <t>5 КС</t>
  </si>
  <si>
    <t>6 КС</t>
  </si>
  <si>
    <t>Не опущ.на дому (+)</t>
  </si>
  <si>
    <t>Унесено на уч. 4+5-8 (+)</t>
  </si>
  <si>
    <t>Расхождения Все-8</t>
  </si>
  <si>
    <t>337</t>
  </si>
  <si>
    <t>338</t>
  </si>
  <si>
    <t>В округах</t>
  </si>
  <si>
    <t>ВСЕГО</t>
  </si>
  <si>
    <t>Улыбка</t>
  </si>
  <si>
    <t>Шк.9-1</t>
  </si>
  <si>
    <t>Шк.9-2</t>
  </si>
  <si>
    <t>Библ.Дир.</t>
  </si>
  <si>
    <t>ЦОС</t>
  </si>
  <si>
    <t>ДШИ-2</t>
  </si>
  <si>
    <t>ДШИ-1</t>
  </si>
  <si>
    <t>Биб.Спор.</t>
  </si>
  <si>
    <t>Регпалата</t>
  </si>
  <si>
    <t>Общ.ПТУ</t>
  </si>
  <si>
    <t>Шк.7-1</t>
  </si>
  <si>
    <t>Шк.7-2</t>
  </si>
  <si>
    <t>б.Ц.обр.</t>
  </si>
  <si>
    <t>Артамонов</t>
  </si>
  <si>
    <t>Багров</t>
  </si>
  <si>
    <t>Гуськова</t>
  </si>
  <si>
    <t>Давидьянц</t>
  </si>
  <si>
    <t>Жабин</t>
  </si>
  <si>
    <t>Князьков</t>
  </si>
  <si>
    <t>Копанец</t>
  </si>
  <si>
    <t>Королева</t>
  </si>
  <si>
    <t>Косинов</t>
  </si>
  <si>
    <t>Косинова</t>
  </si>
  <si>
    <t>Кравчук</t>
  </si>
  <si>
    <t>Крылов</t>
  </si>
  <si>
    <t>Кузнецова</t>
  </si>
  <si>
    <t>Кулёмин</t>
  </si>
  <si>
    <t>Курамшин</t>
  </si>
  <si>
    <t>Марков</t>
  </si>
  <si>
    <t>Набоков</t>
  </si>
  <si>
    <t>Рожкова</t>
  </si>
  <si>
    <t>Сакович</t>
  </si>
  <si>
    <t>Санакова</t>
  </si>
  <si>
    <t>Сорокин</t>
  </si>
  <si>
    <t>Страхова</t>
  </si>
  <si>
    <t>Терешко</t>
  </si>
  <si>
    <t>Трушин</t>
  </si>
  <si>
    <t>Цепляев</t>
  </si>
  <si>
    <t>Шадян</t>
  </si>
  <si>
    <t>Шестакова</t>
  </si>
  <si>
    <t>СОВЕТА(2окр) 14.09.2014</t>
  </si>
  <si>
    <t>СОВЕТА(1окр) 14.09.2014</t>
  </si>
  <si>
    <t>ОКРУГ</t>
  </si>
  <si>
    <t>Авилова</t>
  </si>
  <si>
    <t>Андреева</t>
  </si>
  <si>
    <t>Балакирев</t>
  </si>
  <si>
    <t>Барсуков</t>
  </si>
  <si>
    <t>Волосова</t>
  </si>
  <si>
    <t>Воронов</t>
  </si>
  <si>
    <t>Герасимов</t>
  </si>
  <si>
    <t>Голубев</t>
  </si>
  <si>
    <t>Жемчужная</t>
  </si>
  <si>
    <t>Илюшин</t>
  </si>
  <si>
    <t>Короткин</t>
  </si>
  <si>
    <t>Кривелева</t>
  </si>
  <si>
    <t>Кузеев</t>
  </si>
  <si>
    <t>Кузнецов</t>
  </si>
  <si>
    <t>Кулешов</t>
  </si>
  <si>
    <t>Панюшин</t>
  </si>
  <si>
    <t>Преснов</t>
  </si>
  <si>
    <t>Пятков</t>
  </si>
  <si>
    <t>Розанов</t>
  </si>
  <si>
    <t>Рябов</t>
  </si>
  <si>
    <t>Смеян</t>
  </si>
  <si>
    <t>Сухарев</t>
  </si>
  <si>
    <t>Шатилова</t>
  </si>
  <si>
    <t>ГЛАВЫ 14.09.2014</t>
  </si>
  <si>
    <t>Андрианов</t>
  </si>
  <si>
    <t>Симоненко</t>
  </si>
  <si>
    <t>Троицкий</t>
  </si>
  <si>
    <t>Подсчитано уч.из 42</t>
  </si>
  <si>
    <t>Подсчитано уч.из 19</t>
  </si>
  <si>
    <t>Унесено на уч. 3+4-8 (+)</t>
  </si>
  <si>
    <t>Подсчитано уч.из 23</t>
  </si>
  <si>
    <t>Все/5-8</t>
  </si>
  <si>
    <t>Средн.галочек в бюлл.</t>
  </si>
  <si>
    <t>МЕСТО</t>
  </si>
  <si>
    <t>(явка по обнаруженным)</t>
  </si>
  <si>
    <t>Итог.прот.</t>
  </si>
  <si>
    <t>(7+8)/1</t>
  </si>
  <si>
    <t>По 1 окр.</t>
  </si>
  <si>
    <t>По 2 окр.</t>
  </si>
  <si>
    <t>Дейст * 5 - Галочки (+)</t>
  </si>
  <si>
    <t>ЕР</t>
  </si>
  <si>
    <t>ПАРТИЯ</t>
  </si>
  <si>
    <t>Дела</t>
  </si>
  <si>
    <t>с/в</t>
  </si>
  <si>
    <t>Яблоко</t>
  </si>
  <si>
    <t>Родина</t>
  </si>
  <si>
    <t>СР</t>
  </si>
  <si>
    <t>Изб. на 17.04.2014</t>
  </si>
  <si>
    <t>Изб.на 17.04.2014</t>
  </si>
  <si>
    <t>Прирост</t>
  </si>
  <si>
    <t>%%</t>
  </si>
  <si>
    <t>Время на повт.протоколе</t>
  </si>
  <si>
    <t>! испр. от 26 сен 2014 !</t>
  </si>
  <si>
    <t>ПРИМЕЧАНИЕ: в первоначальном протоколе от 16:00 15 сентября у кандидата Кулёмина на 369 участке значилось 307 голосов вместо 37, всего по городу - 1016 голосов (12,95%) - 6-е место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</si>
</sst>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h:mm;@"/>
    <numFmt numFmtId="170" formatCode="0;[Red]0"/>
    <numFmt numFmtId="171" formatCode="0.0;[Red]0.0"/>
    <numFmt numFmtId="172" formatCode="0.00;[Red]0.00"/>
  </numFmts>
  <fonts count="8">
    <font>
      <sz val="10"/>
      <name val="Arial Cyr"/>
      <family val="0"/>
    </font>
    <font>
      <sz val="10"/>
      <name val="Arial Unicode MS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0"/>
      <name val="Arial Cyr"/>
      <family val="0"/>
    </font>
    <font>
      <sz val="10"/>
      <color indexed="53"/>
      <name val="Arial Cyr"/>
      <family val="0"/>
    </font>
    <font>
      <b/>
      <sz val="10"/>
      <color indexed="18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 horizontal="center"/>
    </xf>
    <xf numFmtId="10" fontId="0" fillId="0" borderId="0" xfId="0" applyNumberFormat="1" applyFill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0" fontId="0" fillId="0" borderId="1" xfId="19" applyNumberFormat="1" applyFont="1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16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0" borderId="1" xfId="0" applyNumberFormat="1" applyBorder="1" applyAlignment="1">
      <alignment/>
    </xf>
    <xf numFmtId="10" fontId="0" fillId="0" borderId="1" xfId="19" applyNumberFormat="1" applyFont="1" applyBorder="1" applyAlignment="1">
      <alignment/>
    </xf>
    <xf numFmtId="170" fontId="0" fillId="0" borderId="1" xfId="0" applyNumberFormat="1" applyBorder="1" applyAlignment="1">
      <alignment/>
    </xf>
    <xf numFmtId="2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ill="1" applyBorder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0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72" fontId="0" fillId="0" borderId="1" xfId="0" applyNumberFormat="1" applyBorder="1" applyAlignment="1">
      <alignment/>
    </xf>
    <xf numFmtId="10" fontId="0" fillId="4" borderId="0" xfId="0" applyNumberFormat="1" applyFill="1" applyAlignment="1">
      <alignment/>
    </xf>
    <xf numFmtId="0" fontId="1" fillId="0" borderId="0" xfId="0" applyFont="1" applyFill="1" applyAlignment="1">
      <alignment/>
    </xf>
    <xf numFmtId="10" fontId="0" fillId="5" borderId="0" xfId="0" applyNumberFormat="1" applyFill="1" applyAlignment="1">
      <alignment/>
    </xf>
    <xf numFmtId="10" fontId="0" fillId="2" borderId="0" xfId="0" applyNumberFormat="1" applyFill="1" applyAlignment="1">
      <alignment/>
    </xf>
    <xf numFmtId="10" fontId="0" fillId="6" borderId="0" xfId="0" applyNumberFormat="1" applyFill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10" fontId="0" fillId="7" borderId="0" xfId="0" applyNumberFormat="1" applyFill="1" applyAlignment="1">
      <alignment/>
    </xf>
    <xf numFmtId="0" fontId="0" fillId="8" borderId="0" xfId="0" applyFill="1" applyAlignment="1">
      <alignment/>
    </xf>
    <xf numFmtId="10" fontId="0" fillId="8" borderId="0" xfId="0" applyNumberFormat="1" applyFill="1" applyAlignment="1">
      <alignment/>
    </xf>
    <xf numFmtId="10" fontId="0" fillId="9" borderId="0" xfId="0" applyNumberFormat="1" applyFont="1" applyFill="1" applyAlignment="1">
      <alignment/>
    </xf>
    <xf numFmtId="10" fontId="0" fillId="9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5" xfId="0" applyBorder="1" applyAlignment="1">
      <alignment/>
    </xf>
    <xf numFmtId="0" fontId="7" fillId="0" borderId="5" xfId="0" applyFont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5"/>
  <sheetViews>
    <sheetView workbookViewId="0" topLeftCell="A1">
      <pane xSplit="2" ySplit="2" topLeftCell="A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U17" sqref="AU17"/>
    </sheetView>
  </sheetViews>
  <sheetFormatPr defaultColWidth="9.00390625" defaultRowHeight="12.75"/>
  <cols>
    <col min="2" max="2" width="23.125" style="0" customWidth="1"/>
    <col min="3" max="3" width="10.25390625" style="0" bestFit="1" customWidth="1"/>
    <col min="48" max="48" width="23.875" style="0" customWidth="1"/>
  </cols>
  <sheetData>
    <row r="1" spans="1:47" ht="12.75">
      <c r="A1" t="s">
        <v>53</v>
      </c>
      <c r="B1" t="s">
        <v>69</v>
      </c>
      <c r="C1" s="4" t="s">
        <v>94</v>
      </c>
      <c r="D1" s="4" t="s">
        <v>95</v>
      </c>
      <c r="E1" s="5">
        <v>339</v>
      </c>
      <c r="F1" s="5">
        <v>340</v>
      </c>
      <c r="G1" s="5">
        <v>341</v>
      </c>
      <c r="H1" s="5">
        <v>342</v>
      </c>
      <c r="I1" s="5">
        <v>343</v>
      </c>
      <c r="J1" s="5">
        <v>344</v>
      </c>
      <c r="K1" s="5">
        <v>345</v>
      </c>
      <c r="L1" s="5">
        <v>346</v>
      </c>
      <c r="M1" s="5">
        <v>347</v>
      </c>
      <c r="N1" s="5">
        <v>348</v>
      </c>
      <c r="O1" s="5">
        <v>349</v>
      </c>
      <c r="P1" s="5">
        <v>350</v>
      </c>
      <c r="Q1" s="5">
        <v>351</v>
      </c>
      <c r="R1" s="5">
        <v>352</v>
      </c>
      <c r="S1" s="5">
        <v>353</v>
      </c>
      <c r="T1" s="5">
        <v>354</v>
      </c>
      <c r="U1" s="5">
        <v>355</v>
      </c>
      <c r="V1" s="5">
        <v>356</v>
      </c>
      <c r="W1" s="5">
        <v>357</v>
      </c>
      <c r="X1" s="5">
        <v>358</v>
      </c>
      <c r="Y1" s="5">
        <v>359</v>
      </c>
      <c r="Z1" s="5">
        <v>360</v>
      </c>
      <c r="AA1" s="5">
        <v>361</v>
      </c>
      <c r="AB1" s="5">
        <v>362</v>
      </c>
      <c r="AC1" s="7">
        <v>363</v>
      </c>
      <c r="AD1" s="5">
        <v>364</v>
      </c>
      <c r="AE1" s="5">
        <v>365</v>
      </c>
      <c r="AF1" s="5">
        <v>366</v>
      </c>
      <c r="AG1" s="5">
        <v>367</v>
      </c>
      <c r="AH1" s="5">
        <v>368</v>
      </c>
      <c r="AI1" s="5">
        <v>369</v>
      </c>
      <c r="AJ1" s="5">
        <v>370</v>
      </c>
      <c r="AK1" s="5">
        <v>371</v>
      </c>
      <c r="AL1" s="5">
        <v>372</v>
      </c>
      <c r="AM1" s="5">
        <v>373</v>
      </c>
      <c r="AN1" s="5">
        <v>374</v>
      </c>
      <c r="AO1" s="5">
        <v>375</v>
      </c>
      <c r="AP1" s="5">
        <v>376</v>
      </c>
      <c r="AQ1" s="5">
        <v>377</v>
      </c>
      <c r="AR1" s="5">
        <v>378</v>
      </c>
      <c r="AS1" s="5" t="s">
        <v>178</v>
      </c>
      <c r="AT1" s="5" t="s">
        <v>179</v>
      </c>
      <c r="AU1" s="11" t="s">
        <v>1</v>
      </c>
    </row>
    <row r="2" spans="1:47" ht="12.75">
      <c r="A2" s="5" t="s">
        <v>1</v>
      </c>
      <c r="B2" s="6" t="s">
        <v>54</v>
      </c>
      <c r="C2" s="4" t="s">
        <v>24</v>
      </c>
      <c r="D2" s="4" t="s">
        <v>25</v>
      </c>
      <c r="E2" s="4" t="s">
        <v>26</v>
      </c>
      <c r="F2" s="5" t="s">
        <v>27</v>
      </c>
      <c r="G2" s="4" t="s">
        <v>28</v>
      </c>
      <c r="H2" s="4" t="s">
        <v>29</v>
      </c>
      <c r="I2" s="4" t="s">
        <v>30</v>
      </c>
      <c r="J2" s="4" t="s">
        <v>45</v>
      </c>
      <c r="K2" s="4" t="s">
        <v>31</v>
      </c>
      <c r="L2" s="4" t="s">
        <v>32</v>
      </c>
      <c r="M2" s="4" t="s">
        <v>33</v>
      </c>
      <c r="N2" s="4" t="s">
        <v>98</v>
      </c>
      <c r="O2" s="5" t="s">
        <v>99</v>
      </c>
      <c r="P2" s="5" t="s">
        <v>100</v>
      </c>
      <c r="Q2" s="4" t="s">
        <v>35</v>
      </c>
      <c r="R2" s="4" t="s">
        <v>101</v>
      </c>
      <c r="S2" s="4" t="s">
        <v>102</v>
      </c>
      <c r="T2" s="5" t="s">
        <v>104</v>
      </c>
      <c r="U2" s="4" t="s">
        <v>103</v>
      </c>
      <c r="V2" s="4" t="s">
        <v>36</v>
      </c>
      <c r="W2" s="4" t="s">
        <v>37</v>
      </c>
      <c r="X2" s="4" t="s">
        <v>105</v>
      </c>
      <c r="Y2" s="4" t="s">
        <v>38</v>
      </c>
      <c r="Z2" s="5" t="s">
        <v>39</v>
      </c>
      <c r="AA2" s="4" t="s">
        <v>34</v>
      </c>
      <c r="AB2" s="4" t="s">
        <v>106</v>
      </c>
      <c r="AC2" s="4" t="s">
        <v>40</v>
      </c>
      <c r="AD2" s="4" t="s">
        <v>41</v>
      </c>
      <c r="AE2" s="4" t="s">
        <v>42</v>
      </c>
      <c r="AF2" s="5" t="s">
        <v>107</v>
      </c>
      <c r="AG2" s="4" t="s">
        <v>108</v>
      </c>
      <c r="AH2" s="4" t="s">
        <v>109</v>
      </c>
      <c r="AI2" s="4" t="s">
        <v>43</v>
      </c>
      <c r="AJ2" s="4" t="s">
        <v>44</v>
      </c>
      <c r="AK2" s="5" t="s">
        <v>110</v>
      </c>
      <c r="AL2" s="4" t="s">
        <v>46</v>
      </c>
      <c r="AM2" s="5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/>
      <c r="AT2" s="4"/>
      <c r="AU2" s="5" t="s">
        <v>176</v>
      </c>
    </row>
    <row r="3" spans="1:50" ht="12.75">
      <c r="A3" t="s">
        <v>2</v>
      </c>
      <c r="B3" t="s">
        <v>2</v>
      </c>
      <c r="C3" s="41"/>
      <c r="D3" s="41"/>
      <c r="E3" s="41"/>
      <c r="F3" s="42"/>
      <c r="G3" s="41"/>
      <c r="H3" s="41"/>
      <c r="I3" s="42"/>
      <c r="J3" s="41"/>
      <c r="K3" s="41"/>
      <c r="L3" s="41"/>
      <c r="M3" s="41"/>
      <c r="N3" s="41"/>
      <c r="O3" s="42"/>
      <c r="P3" s="42"/>
      <c r="Q3" s="41"/>
      <c r="R3" s="41"/>
      <c r="S3" s="41"/>
      <c r="T3" s="42"/>
      <c r="U3" s="41"/>
      <c r="V3" s="42"/>
      <c r="W3" s="41"/>
      <c r="X3" s="41"/>
      <c r="Y3" s="42"/>
      <c r="Z3" s="41"/>
      <c r="AA3" s="41"/>
      <c r="AB3" s="41"/>
      <c r="AC3" s="41"/>
      <c r="AD3" s="42"/>
      <c r="AE3" s="41"/>
      <c r="AF3" s="41"/>
      <c r="AG3" s="42"/>
      <c r="AH3" s="42"/>
      <c r="AI3" s="41"/>
      <c r="AJ3" s="42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2">
        <v>67578</v>
      </c>
      <c r="AV3" t="s">
        <v>189</v>
      </c>
      <c r="AW3" s="5" t="s">
        <v>190</v>
      </c>
      <c r="AX3" s="5" t="s">
        <v>191</v>
      </c>
    </row>
    <row r="4" spans="1:50" ht="12.75">
      <c r="A4">
        <v>1</v>
      </c>
      <c r="B4" t="s">
        <v>0</v>
      </c>
      <c r="C4" s="39">
        <v>343</v>
      </c>
      <c r="D4" s="39">
        <v>18</v>
      </c>
      <c r="E4" s="39">
        <v>869</v>
      </c>
      <c r="F4" s="39">
        <v>1121</v>
      </c>
      <c r="G4" s="39">
        <v>1506</v>
      </c>
      <c r="H4" s="39">
        <v>1614</v>
      </c>
      <c r="I4" s="39">
        <v>1728</v>
      </c>
      <c r="J4" s="39">
        <v>936</v>
      </c>
      <c r="K4" s="39">
        <v>2004</v>
      </c>
      <c r="L4" s="39">
        <v>227</v>
      </c>
      <c r="M4" s="39">
        <v>2007</v>
      </c>
      <c r="N4" s="39">
        <v>1688</v>
      </c>
      <c r="O4" s="39">
        <v>2313</v>
      </c>
      <c r="P4" s="39">
        <v>2145</v>
      </c>
      <c r="Q4" s="39">
        <v>1465</v>
      </c>
      <c r="R4" s="39">
        <v>1445</v>
      </c>
      <c r="S4" s="39">
        <v>2028</v>
      </c>
      <c r="T4" s="39">
        <v>2483</v>
      </c>
      <c r="U4" s="39">
        <v>805</v>
      </c>
      <c r="V4" s="39">
        <v>2533</v>
      </c>
      <c r="W4" s="39">
        <v>2534</v>
      </c>
      <c r="X4" s="39">
        <v>2113</v>
      </c>
      <c r="Y4" s="39">
        <v>1578</v>
      </c>
      <c r="Z4" s="39">
        <v>3031</v>
      </c>
      <c r="AA4" s="39">
        <v>989</v>
      </c>
      <c r="AB4" s="39">
        <v>1334</v>
      </c>
      <c r="AC4" s="39">
        <v>2247</v>
      </c>
      <c r="AD4" s="39">
        <v>2000</v>
      </c>
      <c r="AE4" s="39">
        <v>2196</v>
      </c>
      <c r="AF4" s="39">
        <v>2054</v>
      </c>
      <c r="AG4" s="39">
        <v>1890</v>
      </c>
      <c r="AH4" s="39">
        <v>1072</v>
      </c>
      <c r="AI4" s="39">
        <v>2610</v>
      </c>
      <c r="AJ4" s="39">
        <v>2258</v>
      </c>
      <c r="AK4" s="39">
        <v>536</v>
      </c>
      <c r="AL4" s="39">
        <v>2165</v>
      </c>
      <c r="AM4" s="39">
        <v>2571</v>
      </c>
      <c r="AN4" s="39">
        <v>1169</v>
      </c>
      <c r="AO4" s="39">
        <v>838</v>
      </c>
      <c r="AP4" s="39">
        <v>829</v>
      </c>
      <c r="AQ4" s="39">
        <v>894</v>
      </c>
      <c r="AR4" s="39">
        <v>1526</v>
      </c>
      <c r="AS4" s="40">
        <f>C4+D4+E4+F4+G4+H4+I4+J4+K4+L4+M4+N4+O4+P4+Q4+R4+S4+T4+U4+X4+Z4+AA4+AB4</f>
        <v>34212</v>
      </c>
      <c r="AT4" s="39">
        <f>V4+W4+Y4+AC4+AD4+AE4+AF4+AG4+AH4+AI4+AJ4+AK4+AL4+AM4+AN4+AO4+AP4+AQ4+AR4</f>
        <v>33500</v>
      </c>
      <c r="AU4" s="39">
        <f>SUM(C4:AR4)</f>
        <v>67712</v>
      </c>
      <c r="AV4" t="s">
        <v>0</v>
      </c>
      <c r="AW4" s="57">
        <f>AU4-AU3</f>
        <v>134</v>
      </c>
      <c r="AX4" s="2">
        <f>AW4/AU4</f>
        <v>0.001978969754253308</v>
      </c>
    </row>
    <row r="5" spans="1:48" ht="15">
      <c r="A5">
        <v>2</v>
      </c>
      <c r="B5" s="1" t="s">
        <v>3</v>
      </c>
      <c r="C5" s="14">
        <v>250</v>
      </c>
      <c r="D5" s="14">
        <v>18</v>
      </c>
      <c r="E5" s="14">
        <v>750</v>
      </c>
      <c r="F5" s="14">
        <v>1000</v>
      </c>
      <c r="G5" s="14">
        <v>1250</v>
      </c>
      <c r="H5" s="14">
        <v>1500</v>
      </c>
      <c r="I5" s="14">
        <v>1500</v>
      </c>
      <c r="J5" s="14">
        <v>750</v>
      </c>
      <c r="K5" s="14">
        <v>1750</v>
      </c>
      <c r="L5" s="14">
        <v>183</v>
      </c>
      <c r="M5" s="14">
        <v>1750</v>
      </c>
      <c r="N5" s="14">
        <v>1500</v>
      </c>
      <c r="O5" s="14">
        <v>2000</v>
      </c>
      <c r="P5" s="14">
        <v>2000</v>
      </c>
      <c r="Q5" s="14">
        <v>1250</v>
      </c>
      <c r="R5" s="14">
        <v>1250</v>
      </c>
      <c r="S5" s="14">
        <v>1750</v>
      </c>
      <c r="T5" s="14">
        <v>2250</v>
      </c>
      <c r="U5" s="14">
        <v>750</v>
      </c>
      <c r="V5" s="14">
        <v>2250</v>
      </c>
      <c r="W5" s="14">
        <v>2250</v>
      </c>
      <c r="X5" s="14">
        <v>2000</v>
      </c>
      <c r="Y5" s="14">
        <v>1500</v>
      </c>
      <c r="Z5" s="14">
        <v>2500</v>
      </c>
      <c r="AA5" s="14">
        <v>750</v>
      </c>
      <c r="AB5" s="14">
        <v>1000</v>
      </c>
      <c r="AC5" s="14">
        <v>2000</v>
      </c>
      <c r="AD5" s="14">
        <v>1750</v>
      </c>
      <c r="AE5" s="14">
        <v>2000</v>
      </c>
      <c r="AF5" s="14">
        <v>1750</v>
      </c>
      <c r="AG5" s="14">
        <v>1750</v>
      </c>
      <c r="AH5" s="14">
        <v>1000</v>
      </c>
      <c r="AI5" s="14">
        <v>2250</v>
      </c>
      <c r="AJ5" s="14">
        <v>2000</v>
      </c>
      <c r="AK5" s="14">
        <v>500</v>
      </c>
      <c r="AL5" s="14">
        <v>2000</v>
      </c>
      <c r="AM5" s="14">
        <v>2000</v>
      </c>
      <c r="AN5" s="14">
        <v>1000</v>
      </c>
      <c r="AO5" s="14">
        <v>750</v>
      </c>
      <c r="AP5" s="14">
        <v>750</v>
      </c>
      <c r="AQ5" s="14">
        <v>750</v>
      </c>
      <c r="AR5" s="14">
        <v>1250</v>
      </c>
      <c r="AS5" s="27">
        <f>C5+D5+E5+F5+G5+H5+I5+J5+K5+L5+M5+N5+O5+P5+Q5+R5+S5+T5+U5+X5+Z5+AA5+AB5</f>
        <v>29701</v>
      </c>
      <c r="AT5" s="14">
        <f>V5+W5+Y5+AC5+AD5+AE5+AF5+AG5+AH5+AI5+AJ5+AK5+AL5+AM5+AN5+AO5+AP5+AQ5+AR5</f>
        <v>29500</v>
      </c>
      <c r="AU5" s="14">
        <f>SUM(C5:AR5)</f>
        <v>59201</v>
      </c>
      <c r="AV5" s="1" t="s">
        <v>3</v>
      </c>
    </row>
    <row r="6" spans="1:48" ht="15">
      <c r="A6">
        <v>3</v>
      </c>
      <c r="B6" s="1" t="s">
        <v>4</v>
      </c>
      <c r="C6" s="14">
        <v>2</v>
      </c>
      <c r="D6" s="14">
        <v>1</v>
      </c>
      <c r="E6" s="14">
        <v>14</v>
      </c>
      <c r="F6" s="14">
        <v>16</v>
      </c>
      <c r="G6" s="14">
        <v>13</v>
      </c>
      <c r="H6" s="14">
        <v>18</v>
      </c>
      <c r="I6" s="14">
        <v>21</v>
      </c>
      <c r="J6" s="14">
        <v>6</v>
      </c>
      <c r="K6" s="14">
        <v>14</v>
      </c>
      <c r="L6" s="14">
        <v>1</v>
      </c>
      <c r="M6" s="14">
        <v>13</v>
      </c>
      <c r="N6" s="14">
        <v>19</v>
      </c>
      <c r="O6" s="14">
        <v>17</v>
      </c>
      <c r="P6" s="14">
        <v>21</v>
      </c>
      <c r="Q6" s="14">
        <v>9</v>
      </c>
      <c r="R6" s="14">
        <v>17</v>
      </c>
      <c r="S6" s="14">
        <v>26</v>
      </c>
      <c r="T6" s="14">
        <v>21</v>
      </c>
      <c r="U6" s="14">
        <v>5</v>
      </c>
      <c r="V6" s="14">
        <v>11</v>
      </c>
      <c r="W6" s="14">
        <v>19</v>
      </c>
      <c r="X6" s="14">
        <v>35</v>
      </c>
      <c r="Y6" s="14">
        <v>20</v>
      </c>
      <c r="Z6" s="14">
        <v>25</v>
      </c>
      <c r="AA6" s="14">
        <v>10</v>
      </c>
      <c r="AB6" s="14">
        <v>23</v>
      </c>
      <c r="AC6" s="14">
        <v>28</v>
      </c>
      <c r="AD6" s="14">
        <v>29</v>
      </c>
      <c r="AE6" s="14">
        <v>30</v>
      </c>
      <c r="AF6" s="14">
        <v>22</v>
      </c>
      <c r="AG6" s="14">
        <v>10</v>
      </c>
      <c r="AH6" s="14">
        <v>6</v>
      </c>
      <c r="AI6" s="14">
        <v>16</v>
      </c>
      <c r="AJ6" s="14">
        <v>27</v>
      </c>
      <c r="AK6" s="14">
        <v>3</v>
      </c>
      <c r="AL6" s="14">
        <v>21</v>
      </c>
      <c r="AM6" s="14">
        <v>14</v>
      </c>
      <c r="AN6" s="14">
        <v>4</v>
      </c>
      <c r="AO6" s="14">
        <v>3</v>
      </c>
      <c r="AP6" s="14">
        <v>3</v>
      </c>
      <c r="AQ6" s="14">
        <v>5</v>
      </c>
      <c r="AR6" s="14">
        <v>8</v>
      </c>
      <c r="AS6" s="27">
        <f>C6+D6+E6+F6+G6+H6+I6+J6+K6+L6+M6+N6+O6+P6+Q6+R6+S6+T6+U6+X6+Z6+AA6+AB6</f>
        <v>347</v>
      </c>
      <c r="AT6" s="14">
        <f>V6+W6+Y6+AC6+AD6+AE6+AF6+AG6+AH6+AI6+AJ6+AK6+AL6+AM6+AN6+AO6+AP6+AQ6+AR6</f>
        <v>279</v>
      </c>
      <c r="AU6" s="14">
        <f>SUM(C6:AR6)</f>
        <v>626</v>
      </c>
      <c r="AV6" s="1" t="s">
        <v>4</v>
      </c>
    </row>
    <row r="7" spans="1:48" ht="15">
      <c r="A7">
        <v>4</v>
      </c>
      <c r="B7" s="1" t="s">
        <v>5</v>
      </c>
      <c r="C7" s="14">
        <v>81</v>
      </c>
      <c r="D7" s="14">
        <v>2</v>
      </c>
      <c r="E7" s="14">
        <v>178</v>
      </c>
      <c r="F7" s="14">
        <v>238</v>
      </c>
      <c r="G7" s="14">
        <v>380</v>
      </c>
      <c r="H7" s="14">
        <v>289</v>
      </c>
      <c r="I7" s="14">
        <v>579</v>
      </c>
      <c r="J7" s="14">
        <v>236</v>
      </c>
      <c r="K7" s="14">
        <v>545</v>
      </c>
      <c r="L7" s="14">
        <v>85</v>
      </c>
      <c r="M7" s="14">
        <v>511</v>
      </c>
      <c r="N7" s="14">
        <v>416</v>
      </c>
      <c r="O7" s="14">
        <v>614</v>
      </c>
      <c r="P7" s="14">
        <v>570</v>
      </c>
      <c r="Q7" s="14">
        <v>351</v>
      </c>
      <c r="R7" s="14">
        <v>342</v>
      </c>
      <c r="S7" s="14">
        <v>449</v>
      </c>
      <c r="T7" s="14">
        <v>472</v>
      </c>
      <c r="U7" s="14">
        <v>155</v>
      </c>
      <c r="V7" s="14">
        <v>526</v>
      </c>
      <c r="W7" s="14">
        <v>428</v>
      </c>
      <c r="X7" s="14">
        <v>370</v>
      </c>
      <c r="Y7" s="14">
        <v>745</v>
      </c>
      <c r="Z7" s="14">
        <v>673</v>
      </c>
      <c r="AA7" s="14">
        <v>169</v>
      </c>
      <c r="AB7" s="14">
        <v>470</v>
      </c>
      <c r="AC7" s="14">
        <v>401</v>
      </c>
      <c r="AD7" s="14">
        <v>431</v>
      </c>
      <c r="AE7" s="14">
        <v>424</v>
      </c>
      <c r="AF7" s="14">
        <v>403</v>
      </c>
      <c r="AG7" s="14">
        <v>421</v>
      </c>
      <c r="AH7" s="14">
        <v>236</v>
      </c>
      <c r="AI7" s="14">
        <v>534</v>
      </c>
      <c r="AJ7" s="14">
        <v>456</v>
      </c>
      <c r="AK7" s="14">
        <v>85</v>
      </c>
      <c r="AL7" s="14">
        <v>597</v>
      </c>
      <c r="AM7" s="14">
        <v>725</v>
      </c>
      <c r="AN7" s="14">
        <v>213</v>
      </c>
      <c r="AO7" s="14">
        <v>155</v>
      </c>
      <c r="AP7" s="14">
        <v>129</v>
      </c>
      <c r="AQ7" s="14">
        <v>168</v>
      </c>
      <c r="AR7" s="14">
        <v>236</v>
      </c>
      <c r="AS7" s="27">
        <f>C7+D7+E7+F7+G7+H7+I7+J7+K7+L7+M7+N7+O7+P7+Q7+R7+S7+T7+U7+X7+Z7+AA7+AB7</f>
        <v>8175</v>
      </c>
      <c r="AT7" s="14">
        <f>V7+W7+Y7+AC7+AD7+AE7+AF7+AG7+AH7+AI7+AJ7+AK7+AL7+AM7+AN7+AO7+AP7+AQ7+AR7</f>
        <v>7313</v>
      </c>
      <c r="AU7" s="14">
        <f>SUM(C7:AR7)</f>
        <v>15488</v>
      </c>
      <c r="AV7" s="1" t="s">
        <v>5</v>
      </c>
    </row>
    <row r="8" spans="1:48" ht="15">
      <c r="A8">
        <v>5</v>
      </c>
      <c r="B8" s="1" t="s">
        <v>6</v>
      </c>
      <c r="C8" s="14">
        <v>3</v>
      </c>
      <c r="D8" s="14">
        <v>0</v>
      </c>
      <c r="E8" s="14">
        <v>3</v>
      </c>
      <c r="F8" s="14">
        <v>6</v>
      </c>
      <c r="G8" s="14">
        <v>9</v>
      </c>
      <c r="H8" s="14">
        <v>7</v>
      </c>
      <c r="I8" s="14">
        <v>12</v>
      </c>
      <c r="J8" s="14">
        <v>6</v>
      </c>
      <c r="K8" s="14">
        <v>9</v>
      </c>
      <c r="L8" s="14">
        <v>46</v>
      </c>
      <c r="M8" s="14">
        <v>20</v>
      </c>
      <c r="N8" s="14">
        <v>8</v>
      </c>
      <c r="O8" s="14">
        <v>10</v>
      </c>
      <c r="P8" s="14">
        <v>25</v>
      </c>
      <c r="Q8" s="14">
        <v>19</v>
      </c>
      <c r="R8" s="14">
        <v>51</v>
      </c>
      <c r="S8" s="14">
        <v>3</v>
      </c>
      <c r="T8" s="14">
        <v>4</v>
      </c>
      <c r="U8" s="14">
        <v>0</v>
      </c>
      <c r="V8" s="14">
        <v>47</v>
      </c>
      <c r="W8" s="14">
        <v>14</v>
      </c>
      <c r="X8" s="14">
        <v>4</v>
      </c>
      <c r="Y8" s="14">
        <v>5</v>
      </c>
      <c r="Z8" s="14">
        <v>5</v>
      </c>
      <c r="AA8" s="14">
        <v>0</v>
      </c>
      <c r="AB8" s="14">
        <v>18</v>
      </c>
      <c r="AC8" s="14">
        <v>4</v>
      </c>
      <c r="AD8" s="14">
        <v>1</v>
      </c>
      <c r="AE8" s="14">
        <v>6</v>
      </c>
      <c r="AF8" s="14">
        <v>9</v>
      </c>
      <c r="AG8" s="14">
        <v>8</v>
      </c>
      <c r="AH8" s="14">
        <v>5</v>
      </c>
      <c r="AI8" s="14">
        <v>24</v>
      </c>
      <c r="AJ8" s="14">
        <v>8</v>
      </c>
      <c r="AK8" s="14">
        <v>8</v>
      </c>
      <c r="AL8" s="14">
        <v>9</v>
      </c>
      <c r="AM8" s="14">
        <v>4</v>
      </c>
      <c r="AN8" s="14">
        <v>57</v>
      </c>
      <c r="AO8" s="14">
        <v>34</v>
      </c>
      <c r="AP8" s="14">
        <v>32</v>
      </c>
      <c r="AQ8" s="14">
        <v>5</v>
      </c>
      <c r="AR8" s="14">
        <v>5</v>
      </c>
      <c r="AS8" s="27">
        <f>C8+D8+E8+F8+G8+H8+I8+J8+K8+L8+M8+N8+O8+P8+Q8+R8+S8+T8+U8+X8+Z8+AA8+AB8</f>
        <v>268</v>
      </c>
      <c r="AT8" s="14">
        <f>V8+W8+Y8+AC8+AD8+AE8+AF8+AG8+AH8+AI8+AJ8+AK8+AL8+AM8+AN8+AO8+AP8+AQ8+AR8</f>
        <v>285</v>
      </c>
      <c r="AU8" s="14">
        <f>SUM(C8:AR8)</f>
        <v>553</v>
      </c>
      <c r="AV8" s="1" t="s">
        <v>6</v>
      </c>
    </row>
    <row r="9" spans="1:48" ht="15">
      <c r="A9" t="s">
        <v>70</v>
      </c>
      <c r="B9" s="1" t="s">
        <v>7</v>
      </c>
      <c r="C9" s="14">
        <f aca="true" t="shared" si="0" ref="C9:AU9">SUM(C6+C7+C8)</f>
        <v>86</v>
      </c>
      <c r="D9" s="14">
        <f t="shared" si="0"/>
        <v>3</v>
      </c>
      <c r="E9" s="14">
        <f t="shared" si="0"/>
        <v>195</v>
      </c>
      <c r="F9" s="14">
        <f t="shared" si="0"/>
        <v>260</v>
      </c>
      <c r="G9" s="14">
        <f t="shared" si="0"/>
        <v>402</v>
      </c>
      <c r="H9" s="14">
        <f t="shared" si="0"/>
        <v>314</v>
      </c>
      <c r="I9" s="14">
        <f t="shared" si="0"/>
        <v>612</v>
      </c>
      <c r="J9" s="14">
        <f t="shared" si="0"/>
        <v>248</v>
      </c>
      <c r="K9" s="14">
        <f t="shared" si="0"/>
        <v>568</v>
      </c>
      <c r="L9" s="14">
        <f t="shared" si="0"/>
        <v>132</v>
      </c>
      <c r="M9" s="14">
        <f t="shared" si="0"/>
        <v>544</v>
      </c>
      <c r="N9" s="14">
        <f t="shared" si="0"/>
        <v>443</v>
      </c>
      <c r="O9" s="14">
        <f t="shared" si="0"/>
        <v>641</v>
      </c>
      <c r="P9" s="14">
        <f t="shared" si="0"/>
        <v>616</v>
      </c>
      <c r="Q9" s="14">
        <f t="shared" si="0"/>
        <v>379</v>
      </c>
      <c r="R9" s="14">
        <f t="shared" si="0"/>
        <v>410</v>
      </c>
      <c r="S9" s="14">
        <f t="shared" si="0"/>
        <v>478</v>
      </c>
      <c r="T9" s="14">
        <f t="shared" si="0"/>
        <v>497</v>
      </c>
      <c r="U9" s="14">
        <f t="shared" si="0"/>
        <v>160</v>
      </c>
      <c r="V9" s="14">
        <f t="shared" si="0"/>
        <v>584</v>
      </c>
      <c r="W9" s="14">
        <f t="shared" si="0"/>
        <v>461</v>
      </c>
      <c r="X9" s="14">
        <f t="shared" si="0"/>
        <v>409</v>
      </c>
      <c r="Y9" s="14">
        <f t="shared" si="0"/>
        <v>770</v>
      </c>
      <c r="Z9" s="14">
        <f t="shared" si="0"/>
        <v>703</v>
      </c>
      <c r="AA9" s="14">
        <f t="shared" si="0"/>
        <v>179</v>
      </c>
      <c r="AB9" s="14">
        <f t="shared" si="0"/>
        <v>511</v>
      </c>
      <c r="AC9" s="14">
        <f t="shared" si="0"/>
        <v>433</v>
      </c>
      <c r="AD9" s="14">
        <f t="shared" si="0"/>
        <v>461</v>
      </c>
      <c r="AE9" s="14">
        <f t="shared" si="0"/>
        <v>460</v>
      </c>
      <c r="AF9" s="14">
        <f t="shared" si="0"/>
        <v>434</v>
      </c>
      <c r="AG9" s="14">
        <f t="shared" si="0"/>
        <v>439</v>
      </c>
      <c r="AH9" s="14">
        <f t="shared" si="0"/>
        <v>247</v>
      </c>
      <c r="AI9" s="14">
        <f t="shared" si="0"/>
        <v>574</v>
      </c>
      <c r="AJ9" s="14">
        <f t="shared" si="0"/>
        <v>491</v>
      </c>
      <c r="AK9" s="14">
        <f t="shared" si="0"/>
        <v>96</v>
      </c>
      <c r="AL9" s="14">
        <f t="shared" si="0"/>
        <v>627</v>
      </c>
      <c r="AM9" s="14">
        <f t="shared" si="0"/>
        <v>743</v>
      </c>
      <c r="AN9" s="14">
        <f t="shared" si="0"/>
        <v>274</v>
      </c>
      <c r="AO9" s="14">
        <f t="shared" si="0"/>
        <v>192</v>
      </c>
      <c r="AP9" s="14">
        <f t="shared" si="0"/>
        <v>164</v>
      </c>
      <c r="AQ9" s="14">
        <f t="shared" si="0"/>
        <v>178</v>
      </c>
      <c r="AR9" s="14">
        <f t="shared" si="0"/>
        <v>249</v>
      </c>
      <c r="AS9" s="14">
        <f t="shared" si="0"/>
        <v>8790</v>
      </c>
      <c r="AT9" s="14">
        <f t="shared" si="0"/>
        <v>7877</v>
      </c>
      <c r="AU9" s="14">
        <f t="shared" si="0"/>
        <v>16667</v>
      </c>
      <c r="AV9" s="1" t="s">
        <v>7</v>
      </c>
    </row>
    <row r="10" spans="1:48" ht="15">
      <c r="A10" t="s">
        <v>71</v>
      </c>
      <c r="B10" s="1" t="s">
        <v>8</v>
      </c>
      <c r="C10" s="26">
        <f aca="true" t="shared" si="1" ref="C10:AU10">C9/C4</f>
        <v>0.25072886297376096</v>
      </c>
      <c r="D10" s="26">
        <f t="shared" si="1"/>
        <v>0.16666666666666666</v>
      </c>
      <c r="E10" s="26">
        <f t="shared" si="1"/>
        <v>0.2243958573072497</v>
      </c>
      <c r="F10" s="26">
        <f t="shared" si="1"/>
        <v>0.231935771632471</v>
      </c>
      <c r="G10" s="26">
        <f t="shared" si="1"/>
        <v>0.26693227091633465</v>
      </c>
      <c r="H10" s="26">
        <f t="shared" si="1"/>
        <v>0.19454770755885997</v>
      </c>
      <c r="I10" s="26">
        <f t="shared" si="1"/>
        <v>0.3541666666666667</v>
      </c>
      <c r="J10" s="26">
        <f t="shared" si="1"/>
        <v>0.26495726495726496</v>
      </c>
      <c r="K10" s="26">
        <f t="shared" si="1"/>
        <v>0.2834331337325349</v>
      </c>
      <c r="L10" s="26">
        <f t="shared" si="1"/>
        <v>0.5814977973568282</v>
      </c>
      <c r="M10" s="26">
        <f t="shared" si="1"/>
        <v>0.27105132037867463</v>
      </c>
      <c r="N10" s="26">
        <f t="shared" si="1"/>
        <v>0.26244075829383884</v>
      </c>
      <c r="O10" s="26">
        <f t="shared" si="1"/>
        <v>0.2771292693471682</v>
      </c>
      <c r="P10" s="26">
        <f t="shared" si="1"/>
        <v>0.28717948717948716</v>
      </c>
      <c r="Q10" s="26">
        <f t="shared" si="1"/>
        <v>0.25870307167235496</v>
      </c>
      <c r="R10" s="26">
        <f t="shared" si="1"/>
        <v>0.2837370242214533</v>
      </c>
      <c r="S10" s="26">
        <f t="shared" si="1"/>
        <v>0.2357001972386588</v>
      </c>
      <c r="T10" s="26">
        <f t="shared" si="1"/>
        <v>0.20016109544905356</v>
      </c>
      <c r="U10" s="26">
        <f t="shared" si="1"/>
        <v>0.19875776397515527</v>
      </c>
      <c r="V10" s="26">
        <f t="shared" si="1"/>
        <v>0.23055665219107777</v>
      </c>
      <c r="W10" s="26">
        <f t="shared" si="1"/>
        <v>0.1819258089976322</v>
      </c>
      <c r="X10" s="26">
        <f t="shared" si="1"/>
        <v>0.19356365357311878</v>
      </c>
      <c r="Y10" s="26">
        <f t="shared" si="1"/>
        <v>0.4879594423320659</v>
      </c>
      <c r="Z10" s="26">
        <f t="shared" si="1"/>
        <v>0.23193665456944904</v>
      </c>
      <c r="AA10" s="26">
        <f t="shared" si="1"/>
        <v>0.18099089989888775</v>
      </c>
      <c r="AB10" s="26">
        <f t="shared" si="1"/>
        <v>0.3830584707646177</v>
      </c>
      <c r="AC10" s="26">
        <f t="shared" si="1"/>
        <v>0.19270137961726747</v>
      </c>
      <c r="AD10" s="26">
        <f t="shared" si="1"/>
        <v>0.2305</v>
      </c>
      <c r="AE10" s="26">
        <f t="shared" si="1"/>
        <v>0.20947176684881602</v>
      </c>
      <c r="AF10" s="26">
        <f t="shared" si="1"/>
        <v>0.2112950340798442</v>
      </c>
      <c r="AG10" s="26">
        <f t="shared" si="1"/>
        <v>0.23227513227513227</v>
      </c>
      <c r="AH10" s="26">
        <f t="shared" si="1"/>
        <v>0.23041044776119404</v>
      </c>
      <c r="AI10" s="26">
        <f t="shared" si="1"/>
        <v>0.21992337164750958</v>
      </c>
      <c r="AJ10" s="26">
        <f t="shared" si="1"/>
        <v>0.2174490699734278</v>
      </c>
      <c r="AK10" s="26">
        <f t="shared" si="1"/>
        <v>0.1791044776119403</v>
      </c>
      <c r="AL10" s="26">
        <f t="shared" si="1"/>
        <v>0.28960739030023097</v>
      </c>
      <c r="AM10" s="26">
        <f t="shared" si="1"/>
        <v>0.2889926098794243</v>
      </c>
      <c r="AN10" s="26">
        <f t="shared" si="1"/>
        <v>0.23438836612489308</v>
      </c>
      <c r="AO10" s="26">
        <f t="shared" si="1"/>
        <v>0.22911694510739858</v>
      </c>
      <c r="AP10" s="26">
        <f t="shared" si="1"/>
        <v>0.19782870928829915</v>
      </c>
      <c r="AQ10" s="26">
        <f t="shared" si="1"/>
        <v>0.19910514541387025</v>
      </c>
      <c r="AR10" s="26">
        <f t="shared" si="1"/>
        <v>0.16317169069462648</v>
      </c>
      <c r="AS10" s="26">
        <f t="shared" si="1"/>
        <v>0.2569273938968783</v>
      </c>
      <c r="AT10" s="26">
        <f t="shared" si="1"/>
        <v>0.23513432835820897</v>
      </c>
      <c r="AU10" s="26">
        <f t="shared" si="1"/>
        <v>0.24614543950850662</v>
      </c>
      <c r="AV10" s="1" t="s">
        <v>8</v>
      </c>
    </row>
    <row r="11" spans="1:48" ht="15">
      <c r="A11" t="s">
        <v>72</v>
      </c>
      <c r="B11" s="1" t="s">
        <v>66</v>
      </c>
      <c r="C11" s="26">
        <f aca="true" t="shared" si="2" ref="C11:AU11">C6/C9</f>
        <v>0.023255813953488372</v>
      </c>
      <c r="D11" s="26">
        <f t="shared" si="2"/>
        <v>0.3333333333333333</v>
      </c>
      <c r="E11" s="26">
        <f t="shared" si="2"/>
        <v>0.07179487179487179</v>
      </c>
      <c r="F11" s="26">
        <f t="shared" si="2"/>
        <v>0.06153846153846154</v>
      </c>
      <c r="G11" s="26">
        <f t="shared" si="2"/>
        <v>0.03233830845771144</v>
      </c>
      <c r="H11" s="26">
        <f t="shared" si="2"/>
        <v>0.05732484076433121</v>
      </c>
      <c r="I11" s="26">
        <f t="shared" si="2"/>
        <v>0.03431372549019608</v>
      </c>
      <c r="J11" s="26">
        <f t="shared" si="2"/>
        <v>0.024193548387096774</v>
      </c>
      <c r="K11" s="26">
        <f t="shared" si="2"/>
        <v>0.02464788732394366</v>
      </c>
      <c r="L11" s="26">
        <f t="shared" si="2"/>
        <v>0.007575757575757576</v>
      </c>
      <c r="M11" s="26">
        <f t="shared" si="2"/>
        <v>0.02389705882352941</v>
      </c>
      <c r="N11" s="26">
        <f t="shared" si="2"/>
        <v>0.04288939051918736</v>
      </c>
      <c r="O11" s="26">
        <f t="shared" si="2"/>
        <v>0.0265210608424337</v>
      </c>
      <c r="P11" s="26">
        <f t="shared" si="2"/>
        <v>0.03409090909090909</v>
      </c>
      <c r="Q11" s="26">
        <f t="shared" si="2"/>
        <v>0.023746701846965697</v>
      </c>
      <c r="R11" s="26">
        <f t="shared" si="2"/>
        <v>0.041463414634146344</v>
      </c>
      <c r="S11" s="26">
        <f t="shared" si="2"/>
        <v>0.05439330543933055</v>
      </c>
      <c r="T11" s="26">
        <f t="shared" si="2"/>
        <v>0.04225352112676056</v>
      </c>
      <c r="U11" s="26">
        <f t="shared" si="2"/>
        <v>0.03125</v>
      </c>
      <c r="V11" s="26">
        <f t="shared" si="2"/>
        <v>0.018835616438356163</v>
      </c>
      <c r="W11" s="26">
        <f t="shared" si="2"/>
        <v>0.04121475054229935</v>
      </c>
      <c r="X11" s="26">
        <f t="shared" si="2"/>
        <v>0.08557457212713937</v>
      </c>
      <c r="Y11" s="26">
        <f t="shared" si="2"/>
        <v>0.025974025974025976</v>
      </c>
      <c r="Z11" s="26">
        <f t="shared" si="2"/>
        <v>0.03556187766714083</v>
      </c>
      <c r="AA11" s="26">
        <f t="shared" si="2"/>
        <v>0.055865921787709494</v>
      </c>
      <c r="AB11" s="26">
        <f t="shared" si="2"/>
        <v>0.04500978473581213</v>
      </c>
      <c r="AC11" s="26">
        <f t="shared" si="2"/>
        <v>0.06466512702078522</v>
      </c>
      <c r="AD11" s="26">
        <f t="shared" si="2"/>
        <v>0.06290672451193059</v>
      </c>
      <c r="AE11" s="26">
        <f t="shared" si="2"/>
        <v>0.06521739130434782</v>
      </c>
      <c r="AF11" s="26">
        <f t="shared" si="2"/>
        <v>0.05069124423963134</v>
      </c>
      <c r="AG11" s="26">
        <f t="shared" si="2"/>
        <v>0.022779043280182234</v>
      </c>
      <c r="AH11" s="26">
        <f t="shared" si="2"/>
        <v>0.024291497975708502</v>
      </c>
      <c r="AI11" s="26">
        <f t="shared" si="2"/>
        <v>0.027874564459930314</v>
      </c>
      <c r="AJ11" s="26">
        <f t="shared" si="2"/>
        <v>0.054989816700611</v>
      </c>
      <c r="AK11" s="26">
        <f t="shared" si="2"/>
        <v>0.03125</v>
      </c>
      <c r="AL11" s="26">
        <f t="shared" si="2"/>
        <v>0.03349282296650718</v>
      </c>
      <c r="AM11" s="26">
        <f t="shared" si="2"/>
        <v>0.018842530282637954</v>
      </c>
      <c r="AN11" s="26">
        <f t="shared" si="2"/>
        <v>0.014598540145985401</v>
      </c>
      <c r="AO11" s="26">
        <f t="shared" si="2"/>
        <v>0.015625</v>
      </c>
      <c r="AP11" s="26">
        <f>AP6/AP9</f>
        <v>0.018292682926829267</v>
      </c>
      <c r="AQ11" s="26">
        <f>AQ6/AQ9</f>
        <v>0.028089887640449437</v>
      </c>
      <c r="AR11" s="26">
        <f t="shared" si="2"/>
        <v>0.0321285140562249</v>
      </c>
      <c r="AS11" s="26">
        <f t="shared" si="2"/>
        <v>0.03947667804323094</v>
      </c>
      <c r="AT11" s="26">
        <f t="shared" si="2"/>
        <v>0.03541957598070331</v>
      </c>
      <c r="AU11" s="26">
        <f t="shared" si="2"/>
        <v>0.0375592488150237</v>
      </c>
      <c r="AV11" s="1" t="s">
        <v>66</v>
      </c>
    </row>
    <row r="12" spans="1:48" ht="15">
      <c r="A12" t="s">
        <v>73</v>
      </c>
      <c r="B12" s="1" t="s">
        <v>67</v>
      </c>
      <c r="C12" s="26">
        <f>C8/C9</f>
        <v>0.03488372093023256</v>
      </c>
      <c r="D12" s="26">
        <f aca="true" t="shared" si="3" ref="D12:N12">D8/D9</f>
        <v>0</v>
      </c>
      <c r="E12" s="26">
        <f t="shared" si="3"/>
        <v>0.015384615384615385</v>
      </c>
      <c r="F12" s="26">
        <f t="shared" si="3"/>
        <v>0.023076923076923078</v>
      </c>
      <c r="G12" s="26">
        <f t="shared" si="3"/>
        <v>0.022388059701492536</v>
      </c>
      <c r="H12" s="26">
        <f t="shared" si="3"/>
        <v>0.022292993630573247</v>
      </c>
      <c r="I12" s="26">
        <f t="shared" si="3"/>
        <v>0.0196078431372549</v>
      </c>
      <c r="J12" s="26">
        <f t="shared" si="3"/>
        <v>0.024193548387096774</v>
      </c>
      <c r="K12" s="26">
        <f t="shared" si="3"/>
        <v>0.01584507042253521</v>
      </c>
      <c r="L12" s="26">
        <f t="shared" si="3"/>
        <v>0.3484848484848485</v>
      </c>
      <c r="M12" s="26">
        <f t="shared" si="3"/>
        <v>0.03676470588235294</v>
      </c>
      <c r="N12" s="26">
        <f t="shared" si="3"/>
        <v>0.01805869074492099</v>
      </c>
      <c r="O12" s="26">
        <f aca="true" t="shared" si="4" ref="O12:AT12">O8/O9</f>
        <v>0.015600624024960999</v>
      </c>
      <c r="P12" s="26">
        <f t="shared" si="4"/>
        <v>0.040584415584415584</v>
      </c>
      <c r="Q12" s="26">
        <f t="shared" si="4"/>
        <v>0.05013192612137203</v>
      </c>
      <c r="R12" s="26">
        <f t="shared" si="4"/>
        <v>0.12439024390243902</v>
      </c>
      <c r="S12" s="26">
        <f t="shared" si="4"/>
        <v>0.006276150627615063</v>
      </c>
      <c r="T12" s="26">
        <f t="shared" si="4"/>
        <v>0.008048289738430584</v>
      </c>
      <c r="U12" s="26">
        <f t="shared" si="4"/>
        <v>0</v>
      </c>
      <c r="V12" s="26">
        <f t="shared" si="4"/>
        <v>0.08047945205479452</v>
      </c>
      <c r="W12" s="26">
        <f t="shared" si="4"/>
        <v>0.03036876355748373</v>
      </c>
      <c r="X12" s="26">
        <f t="shared" si="4"/>
        <v>0.009779951100244499</v>
      </c>
      <c r="Y12" s="26">
        <f t="shared" si="4"/>
        <v>0.006493506493506494</v>
      </c>
      <c r="Z12" s="26">
        <f t="shared" si="4"/>
        <v>0.007112375533428165</v>
      </c>
      <c r="AA12" s="26">
        <f t="shared" si="4"/>
        <v>0</v>
      </c>
      <c r="AB12" s="26">
        <f t="shared" si="4"/>
        <v>0.03522504892367906</v>
      </c>
      <c r="AC12" s="26">
        <f t="shared" si="4"/>
        <v>0.009237875288683603</v>
      </c>
      <c r="AD12" s="26">
        <f t="shared" si="4"/>
        <v>0.0021691973969631237</v>
      </c>
      <c r="AE12" s="26">
        <f t="shared" si="4"/>
        <v>0.013043478260869565</v>
      </c>
      <c r="AF12" s="26">
        <f t="shared" si="4"/>
        <v>0.020737327188940093</v>
      </c>
      <c r="AG12" s="26">
        <f t="shared" si="4"/>
        <v>0.018223234624145785</v>
      </c>
      <c r="AH12" s="26">
        <f t="shared" si="4"/>
        <v>0.020242914979757085</v>
      </c>
      <c r="AI12" s="26">
        <f t="shared" si="4"/>
        <v>0.041811846689895474</v>
      </c>
      <c r="AJ12" s="26">
        <f t="shared" si="4"/>
        <v>0.016293279022403257</v>
      </c>
      <c r="AK12" s="26">
        <f t="shared" si="4"/>
        <v>0.08333333333333333</v>
      </c>
      <c r="AL12" s="26">
        <f t="shared" si="4"/>
        <v>0.014354066985645933</v>
      </c>
      <c r="AM12" s="26">
        <f t="shared" si="4"/>
        <v>0.005383580080753701</v>
      </c>
      <c r="AN12" s="26">
        <f t="shared" si="4"/>
        <v>0.20802919708029197</v>
      </c>
      <c r="AO12" s="26">
        <f t="shared" si="4"/>
        <v>0.17708333333333334</v>
      </c>
      <c r="AP12" s="26">
        <f>AP8/AP9</f>
        <v>0.1951219512195122</v>
      </c>
      <c r="AQ12" s="26">
        <f>AQ8/AQ9</f>
        <v>0.028089887640449437</v>
      </c>
      <c r="AR12" s="26">
        <f t="shared" si="4"/>
        <v>0.020080321285140562</v>
      </c>
      <c r="AS12" s="26">
        <f t="shared" si="4"/>
        <v>0.03048919226393629</v>
      </c>
      <c r="AT12" s="26">
        <f t="shared" si="4"/>
        <v>0.03618128729211629</v>
      </c>
      <c r="AU12" s="26">
        <f>AU8/AU9</f>
        <v>0.03317933641327173</v>
      </c>
      <c r="AV12" s="1" t="s">
        <v>67</v>
      </c>
    </row>
    <row r="13" spans="1:48" ht="15">
      <c r="A13">
        <v>6</v>
      </c>
      <c r="B13" s="1" t="s">
        <v>9</v>
      </c>
      <c r="C13" s="14">
        <v>166</v>
      </c>
      <c r="D13" s="14">
        <v>16</v>
      </c>
      <c r="E13" s="14">
        <v>569</v>
      </c>
      <c r="F13" s="14">
        <v>756</v>
      </c>
      <c r="G13" s="14">
        <v>861</v>
      </c>
      <c r="H13" s="14">
        <v>1204</v>
      </c>
      <c r="I13" s="14">
        <v>909</v>
      </c>
      <c r="J13" s="14">
        <v>508</v>
      </c>
      <c r="K13" s="14">
        <v>1196</v>
      </c>
      <c r="L13" s="14">
        <v>52</v>
      </c>
      <c r="M13" s="14">
        <v>1219</v>
      </c>
      <c r="N13" s="14">
        <v>1076</v>
      </c>
      <c r="O13" s="14">
        <v>1376</v>
      </c>
      <c r="P13" s="14">
        <v>1405</v>
      </c>
      <c r="Q13" s="14">
        <v>880</v>
      </c>
      <c r="R13" s="14">
        <v>857</v>
      </c>
      <c r="S13" s="14">
        <v>1298</v>
      </c>
      <c r="T13" s="14">
        <v>1774</v>
      </c>
      <c r="U13" s="14">
        <v>595</v>
      </c>
      <c r="V13" s="14">
        <v>1677</v>
      </c>
      <c r="W13" s="14">
        <v>1808</v>
      </c>
      <c r="X13" s="14">
        <v>1626</v>
      </c>
      <c r="Y13" s="14">
        <v>750</v>
      </c>
      <c r="Z13" s="14">
        <v>1822</v>
      </c>
      <c r="AA13" s="14">
        <v>581</v>
      </c>
      <c r="AB13" s="14">
        <v>512</v>
      </c>
      <c r="AC13" s="14">
        <v>1595</v>
      </c>
      <c r="AD13" s="14">
        <v>1318</v>
      </c>
      <c r="AE13" s="14">
        <v>1570</v>
      </c>
      <c r="AF13" s="14">
        <v>1338</v>
      </c>
      <c r="AG13" s="14">
        <v>1321</v>
      </c>
      <c r="AH13" s="14">
        <v>759</v>
      </c>
      <c r="AI13" s="14">
        <v>1692</v>
      </c>
      <c r="AJ13" s="14">
        <v>1536</v>
      </c>
      <c r="AK13" s="14">
        <v>407</v>
      </c>
      <c r="AL13" s="14">
        <v>1394</v>
      </c>
      <c r="AM13" s="14">
        <v>1271</v>
      </c>
      <c r="AN13" s="14">
        <v>730</v>
      </c>
      <c r="AO13" s="14">
        <v>561</v>
      </c>
      <c r="AP13" s="14">
        <v>589</v>
      </c>
      <c r="AQ13" s="14">
        <v>577</v>
      </c>
      <c r="AR13" s="14">
        <v>1009</v>
      </c>
      <c r="AS13" s="27">
        <f>C13+D13+E13+F13+G13+H13+I13+J13+K13+L13+M13+N13+O13+P13+Q13+R13+S13+T13+U13+X13+Z13+AA13+AB13</f>
        <v>21258</v>
      </c>
      <c r="AT13" s="14">
        <f>V13+W13+Y13+AC13+AD13+AE13+AF13+AG13+AH13+AI13+AJ13+AK13+AL13+AM13+AN13+AO13+AP13+AQ13+AR13</f>
        <v>21902</v>
      </c>
      <c r="AU13" s="14">
        <f>SUM(C13:AR13)</f>
        <v>43160</v>
      </c>
      <c r="AV13" s="1" t="s">
        <v>9</v>
      </c>
    </row>
    <row r="14" spans="1:48" ht="15">
      <c r="A14">
        <v>7</v>
      </c>
      <c r="B14" s="1" t="s">
        <v>10</v>
      </c>
      <c r="C14" s="14">
        <v>3</v>
      </c>
      <c r="D14" s="14">
        <v>0</v>
      </c>
      <c r="E14" s="14">
        <v>3</v>
      </c>
      <c r="F14" s="14">
        <v>6</v>
      </c>
      <c r="G14" s="14">
        <v>9</v>
      </c>
      <c r="H14" s="14">
        <v>7</v>
      </c>
      <c r="I14" s="14">
        <v>12</v>
      </c>
      <c r="J14" s="14">
        <v>6</v>
      </c>
      <c r="K14" s="14">
        <v>9</v>
      </c>
      <c r="L14" s="14">
        <v>46</v>
      </c>
      <c r="M14" s="14">
        <v>20</v>
      </c>
      <c r="N14" s="14">
        <v>8</v>
      </c>
      <c r="O14" s="14">
        <v>10</v>
      </c>
      <c r="P14" s="14">
        <v>25</v>
      </c>
      <c r="Q14" s="14">
        <v>19</v>
      </c>
      <c r="R14" s="14">
        <v>51</v>
      </c>
      <c r="S14" s="14">
        <v>3</v>
      </c>
      <c r="T14" s="14">
        <v>4</v>
      </c>
      <c r="U14" s="14">
        <v>0</v>
      </c>
      <c r="V14" s="14">
        <v>47</v>
      </c>
      <c r="W14" s="14">
        <v>14</v>
      </c>
      <c r="X14" s="14">
        <v>4</v>
      </c>
      <c r="Y14" s="14">
        <v>5</v>
      </c>
      <c r="Z14" s="14">
        <v>5</v>
      </c>
      <c r="AA14" s="14">
        <v>0</v>
      </c>
      <c r="AB14" s="14">
        <v>18</v>
      </c>
      <c r="AC14" s="14">
        <v>4</v>
      </c>
      <c r="AD14" s="14">
        <v>1</v>
      </c>
      <c r="AE14" s="14">
        <v>6</v>
      </c>
      <c r="AF14" s="14">
        <v>9</v>
      </c>
      <c r="AG14" s="14">
        <v>8</v>
      </c>
      <c r="AH14" s="14">
        <v>5</v>
      </c>
      <c r="AI14" s="14">
        <v>24</v>
      </c>
      <c r="AJ14" s="14">
        <v>8</v>
      </c>
      <c r="AK14" s="14">
        <v>8</v>
      </c>
      <c r="AL14" s="14">
        <v>9</v>
      </c>
      <c r="AM14" s="14">
        <v>4</v>
      </c>
      <c r="AN14" s="14">
        <v>57</v>
      </c>
      <c r="AO14" s="14">
        <v>34</v>
      </c>
      <c r="AP14" s="14">
        <v>32</v>
      </c>
      <c r="AQ14" s="14">
        <v>5</v>
      </c>
      <c r="AR14" s="14">
        <v>5</v>
      </c>
      <c r="AS14" s="27">
        <f>C14+D14+E14+F14+G14+H14+I14+J14+K14+L14+M14+N14+O14+P14+Q14+R14+S14+T14+U14+X14+Z14+AA14+AB14</f>
        <v>268</v>
      </c>
      <c r="AT14" s="14">
        <f>V14+W14+Y14+AC14+AD14+AE14+AF14+AG14+AH14+AI14+AJ14+AK14+AL14+AM14+AN14+AO14+AP14+AQ14+AR14</f>
        <v>285</v>
      </c>
      <c r="AU14" s="14">
        <f>SUM(C14:AR14)</f>
        <v>553</v>
      </c>
      <c r="AV14" s="1" t="s">
        <v>10</v>
      </c>
    </row>
    <row r="15" spans="1:48" ht="15">
      <c r="A15">
        <v>8</v>
      </c>
      <c r="B15" s="1" t="s">
        <v>11</v>
      </c>
      <c r="C15" s="14">
        <v>83</v>
      </c>
      <c r="D15" s="14">
        <v>3</v>
      </c>
      <c r="E15" s="14">
        <v>192</v>
      </c>
      <c r="F15" s="14">
        <v>254</v>
      </c>
      <c r="G15" s="14">
        <v>393</v>
      </c>
      <c r="H15" s="14">
        <v>307</v>
      </c>
      <c r="I15" s="14">
        <v>579</v>
      </c>
      <c r="J15" s="14">
        <v>242</v>
      </c>
      <c r="K15" s="14">
        <v>538</v>
      </c>
      <c r="L15" s="14">
        <v>86</v>
      </c>
      <c r="M15" s="14">
        <v>511</v>
      </c>
      <c r="N15" s="14">
        <v>435</v>
      </c>
      <c r="O15" s="14">
        <v>631</v>
      </c>
      <c r="P15" s="14">
        <v>590</v>
      </c>
      <c r="Q15" s="14">
        <v>360</v>
      </c>
      <c r="R15" s="14">
        <v>359</v>
      </c>
      <c r="S15" s="14">
        <v>475</v>
      </c>
      <c r="T15" s="14">
        <v>493</v>
      </c>
      <c r="U15" s="14">
        <v>160</v>
      </c>
      <c r="V15" s="14">
        <v>537</v>
      </c>
      <c r="W15" s="14">
        <v>447</v>
      </c>
      <c r="X15" s="14">
        <v>370</v>
      </c>
      <c r="Y15" s="14">
        <v>765</v>
      </c>
      <c r="Z15" s="14">
        <v>698</v>
      </c>
      <c r="AA15" s="14">
        <v>179</v>
      </c>
      <c r="AB15" s="14">
        <v>493</v>
      </c>
      <c r="AC15" s="14">
        <v>429</v>
      </c>
      <c r="AD15" s="14">
        <v>460</v>
      </c>
      <c r="AE15" s="14">
        <v>454</v>
      </c>
      <c r="AF15" s="14">
        <v>425</v>
      </c>
      <c r="AG15" s="14">
        <v>430</v>
      </c>
      <c r="AH15" s="14">
        <v>242</v>
      </c>
      <c r="AI15" s="14">
        <v>550</v>
      </c>
      <c r="AJ15" s="14">
        <v>456</v>
      </c>
      <c r="AK15" s="14">
        <v>88</v>
      </c>
      <c r="AL15" s="14">
        <v>618</v>
      </c>
      <c r="AM15" s="14">
        <v>739</v>
      </c>
      <c r="AN15" s="14">
        <v>217</v>
      </c>
      <c r="AO15" s="14">
        <v>157</v>
      </c>
      <c r="AP15" s="14">
        <v>132</v>
      </c>
      <c r="AQ15" s="14">
        <v>172</v>
      </c>
      <c r="AR15" s="14">
        <v>244</v>
      </c>
      <c r="AS15" s="27">
        <f>C15+D15+E15+F15+G15+H15+I15+J15+K15+L15+M15+N15+O15+P15+Q15+R15+S15+T15+U15+X15+Z15+AA15+AB15</f>
        <v>8431</v>
      </c>
      <c r="AT15" s="14">
        <f>V15+W15+Y15+AC15+AD15+AE15+AF15+AG15+AH15+AI15+AJ15+AK15+AL15+AM15+AN15+AO15+AP15+AQ15+AR15</f>
        <v>7562</v>
      </c>
      <c r="AU15" s="14">
        <f>SUM(C15:AR15)</f>
        <v>15993</v>
      </c>
      <c r="AV15" s="1" t="s">
        <v>11</v>
      </c>
    </row>
    <row r="16" spans="1:48" ht="15">
      <c r="A16" t="s">
        <v>74</v>
      </c>
      <c r="B16" s="1" t="s">
        <v>57</v>
      </c>
      <c r="C16" s="14">
        <f aca="true" t="shared" si="5" ref="C16:AU16">SUM(C14:C15)</f>
        <v>86</v>
      </c>
      <c r="D16" s="14">
        <f t="shared" si="5"/>
        <v>3</v>
      </c>
      <c r="E16" s="14">
        <f t="shared" si="5"/>
        <v>195</v>
      </c>
      <c r="F16" s="14">
        <f t="shared" si="5"/>
        <v>260</v>
      </c>
      <c r="G16" s="14">
        <f t="shared" si="5"/>
        <v>402</v>
      </c>
      <c r="H16" s="14">
        <f t="shared" si="5"/>
        <v>314</v>
      </c>
      <c r="I16" s="14">
        <f t="shared" si="5"/>
        <v>591</v>
      </c>
      <c r="J16" s="14">
        <f t="shared" si="5"/>
        <v>248</v>
      </c>
      <c r="K16" s="14">
        <f t="shared" si="5"/>
        <v>547</v>
      </c>
      <c r="L16" s="14">
        <f t="shared" si="5"/>
        <v>132</v>
      </c>
      <c r="M16" s="14">
        <f t="shared" si="5"/>
        <v>531</v>
      </c>
      <c r="N16" s="14">
        <f t="shared" si="5"/>
        <v>443</v>
      </c>
      <c r="O16" s="14">
        <f t="shared" si="5"/>
        <v>641</v>
      </c>
      <c r="P16" s="14">
        <f t="shared" si="5"/>
        <v>615</v>
      </c>
      <c r="Q16" s="14">
        <f t="shared" si="5"/>
        <v>379</v>
      </c>
      <c r="R16" s="14">
        <f t="shared" si="5"/>
        <v>410</v>
      </c>
      <c r="S16" s="14">
        <f t="shared" si="5"/>
        <v>478</v>
      </c>
      <c r="T16" s="14">
        <f t="shared" si="5"/>
        <v>497</v>
      </c>
      <c r="U16" s="14">
        <f t="shared" si="5"/>
        <v>160</v>
      </c>
      <c r="V16" s="14">
        <f t="shared" si="5"/>
        <v>584</v>
      </c>
      <c r="W16" s="14">
        <f t="shared" si="5"/>
        <v>461</v>
      </c>
      <c r="X16" s="14">
        <f t="shared" si="5"/>
        <v>374</v>
      </c>
      <c r="Y16" s="14">
        <f t="shared" si="5"/>
        <v>770</v>
      </c>
      <c r="Z16" s="14">
        <f t="shared" si="5"/>
        <v>703</v>
      </c>
      <c r="AA16" s="14">
        <f t="shared" si="5"/>
        <v>179</v>
      </c>
      <c r="AB16" s="14">
        <f t="shared" si="5"/>
        <v>511</v>
      </c>
      <c r="AC16" s="14">
        <f t="shared" si="5"/>
        <v>433</v>
      </c>
      <c r="AD16" s="14">
        <f t="shared" si="5"/>
        <v>461</v>
      </c>
      <c r="AE16" s="14">
        <f t="shared" si="5"/>
        <v>460</v>
      </c>
      <c r="AF16" s="14">
        <f t="shared" si="5"/>
        <v>434</v>
      </c>
      <c r="AG16" s="14">
        <f t="shared" si="5"/>
        <v>438</v>
      </c>
      <c r="AH16" s="14">
        <f t="shared" si="5"/>
        <v>247</v>
      </c>
      <c r="AI16" s="14">
        <f t="shared" si="5"/>
        <v>574</v>
      </c>
      <c r="AJ16" s="14">
        <f t="shared" si="5"/>
        <v>464</v>
      </c>
      <c r="AK16" s="14">
        <f t="shared" si="5"/>
        <v>96</v>
      </c>
      <c r="AL16" s="14">
        <f t="shared" si="5"/>
        <v>627</v>
      </c>
      <c r="AM16" s="14">
        <f t="shared" si="5"/>
        <v>743</v>
      </c>
      <c r="AN16" s="14">
        <f t="shared" si="5"/>
        <v>274</v>
      </c>
      <c r="AO16" s="14">
        <f t="shared" si="5"/>
        <v>191</v>
      </c>
      <c r="AP16" s="14">
        <f t="shared" si="5"/>
        <v>164</v>
      </c>
      <c r="AQ16" s="14">
        <f t="shared" si="5"/>
        <v>177</v>
      </c>
      <c r="AR16" s="14">
        <f t="shared" si="5"/>
        <v>249</v>
      </c>
      <c r="AS16" s="14">
        <f t="shared" si="5"/>
        <v>8699</v>
      </c>
      <c r="AT16" s="14">
        <f t="shared" si="5"/>
        <v>7847</v>
      </c>
      <c r="AU16" s="14">
        <f t="shared" si="5"/>
        <v>16546</v>
      </c>
      <c r="AV16" s="1" t="s">
        <v>57</v>
      </c>
    </row>
    <row r="17" spans="1:48" ht="15">
      <c r="A17" t="s">
        <v>177</v>
      </c>
      <c r="B17" s="1" t="s">
        <v>175</v>
      </c>
      <c r="C17" s="16">
        <f>C16/C4</f>
        <v>0.25072886297376096</v>
      </c>
      <c r="D17" s="16">
        <f aca="true" t="shared" si="6" ref="D17:AU17">D16/D4</f>
        <v>0.16666666666666666</v>
      </c>
      <c r="E17" s="16">
        <f t="shared" si="6"/>
        <v>0.2243958573072497</v>
      </c>
      <c r="F17" s="16">
        <f t="shared" si="6"/>
        <v>0.231935771632471</v>
      </c>
      <c r="G17" s="16">
        <f t="shared" si="6"/>
        <v>0.26693227091633465</v>
      </c>
      <c r="H17" s="16">
        <f t="shared" si="6"/>
        <v>0.19454770755885997</v>
      </c>
      <c r="I17" s="16">
        <f t="shared" si="6"/>
        <v>0.3420138888888889</v>
      </c>
      <c r="J17" s="16">
        <f t="shared" si="6"/>
        <v>0.26495726495726496</v>
      </c>
      <c r="K17" s="16">
        <f t="shared" si="6"/>
        <v>0.27295409181636726</v>
      </c>
      <c r="L17" s="16">
        <f t="shared" si="6"/>
        <v>0.5814977973568282</v>
      </c>
      <c r="M17" s="16">
        <f t="shared" si="6"/>
        <v>0.2645739910313901</v>
      </c>
      <c r="N17" s="16">
        <f t="shared" si="6"/>
        <v>0.26244075829383884</v>
      </c>
      <c r="O17" s="16">
        <f t="shared" si="6"/>
        <v>0.2771292693471682</v>
      </c>
      <c r="P17" s="16">
        <f t="shared" si="6"/>
        <v>0.2867132867132867</v>
      </c>
      <c r="Q17" s="16">
        <f t="shared" si="6"/>
        <v>0.25870307167235496</v>
      </c>
      <c r="R17" s="16">
        <f t="shared" si="6"/>
        <v>0.2837370242214533</v>
      </c>
      <c r="S17" s="16">
        <f t="shared" si="6"/>
        <v>0.2357001972386588</v>
      </c>
      <c r="T17" s="16">
        <f t="shared" si="6"/>
        <v>0.20016109544905356</v>
      </c>
      <c r="U17" s="16">
        <f t="shared" si="6"/>
        <v>0.19875776397515527</v>
      </c>
      <c r="V17" s="16">
        <f t="shared" si="6"/>
        <v>0.23055665219107777</v>
      </c>
      <c r="W17" s="16">
        <f t="shared" si="6"/>
        <v>0.1819258089976322</v>
      </c>
      <c r="X17" s="16">
        <f t="shared" si="6"/>
        <v>0.1769995267392333</v>
      </c>
      <c r="Y17" s="16">
        <f t="shared" si="6"/>
        <v>0.4879594423320659</v>
      </c>
      <c r="Z17" s="16">
        <f t="shared" si="6"/>
        <v>0.23193665456944904</v>
      </c>
      <c r="AA17" s="16">
        <f t="shared" si="6"/>
        <v>0.18099089989888775</v>
      </c>
      <c r="AB17" s="16">
        <f t="shared" si="6"/>
        <v>0.3830584707646177</v>
      </c>
      <c r="AC17" s="16">
        <f t="shared" si="6"/>
        <v>0.19270137961726747</v>
      </c>
      <c r="AD17" s="16">
        <f t="shared" si="6"/>
        <v>0.2305</v>
      </c>
      <c r="AE17" s="16">
        <f t="shared" si="6"/>
        <v>0.20947176684881602</v>
      </c>
      <c r="AF17" s="16">
        <f t="shared" si="6"/>
        <v>0.2112950340798442</v>
      </c>
      <c r="AG17" s="16">
        <f t="shared" si="6"/>
        <v>0.23174603174603176</v>
      </c>
      <c r="AH17" s="16">
        <f t="shared" si="6"/>
        <v>0.23041044776119404</v>
      </c>
      <c r="AI17" s="16">
        <f t="shared" si="6"/>
        <v>0.21992337164750958</v>
      </c>
      <c r="AJ17" s="16">
        <f t="shared" si="6"/>
        <v>0.20549158547387067</v>
      </c>
      <c r="AK17" s="16">
        <f t="shared" si="6"/>
        <v>0.1791044776119403</v>
      </c>
      <c r="AL17" s="16">
        <f t="shared" si="6"/>
        <v>0.28960739030023097</v>
      </c>
      <c r="AM17" s="16">
        <f t="shared" si="6"/>
        <v>0.2889926098794243</v>
      </c>
      <c r="AN17" s="16">
        <f t="shared" si="6"/>
        <v>0.23438836612489308</v>
      </c>
      <c r="AO17" s="16">
        <f t="shared" si="6"/>
        <v>0.22792362768496421</v>
      </c>
      <c r="AP17" s="16">
        <f t="shared" si="6"/>
        <v>0.19782870928829915</v>
      </c>
      <c r="AQ17" s="16">
        <f t="shared" si="6"/>
        <v>0.19798657718120805</v>
      </c>
      <c r="AR17" s="16">
        <f t="shared" si="6"/>
        <v>0.16317169069462648</v>
      </c>
      <c r="AS17" s="16">
        <f t="shared" si="6"/>
        <v>0.25426750847655794</v>
      </c>
      <c r="AT17" s="16">
        <f t="shared" si="6"/>
        <v>0.23423880597014926</v>
      </c>
      <c r="AU17" s="16">
        <f t="shared" si="6"/>
        <v>0.24435845935727787</v>
      </c>
      <c r="AV17" s="1" t="s">
        <v>175</v>
      </c>
    </row>
    <row r="18" spans="1:48" ht="15">
      <c r="A18" t="s">
        <v>75</v>
      </c>
      <c r="B18" s="1" t="s">
        <v>23</v>
      </c>
      <c r="C18" s="14">
        <f aca="true" t="shared" si="7" ref="C18:AQ18">C9-C16</f>
        <v>0</v>
      </c>
      <c r="D18" s="14">
        <f t="shared" si="7"/>
        <v>0</v>
      </c>
      <c r="E18" s="14">
        <f t="shared" si="7"/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21</v>
      </c>
      <c r="J18" s="14">
        <f t="shared" si="7"/>
        <v>0</v>
      </c>
      <c r="K18" s="14">
        <f t="shared" si="7"/>
        <v>21</v>
      </c>
      <c r="L18" s="14">
        <f t="shared" si="7"/>
        <v>0</v>
      </c>
      <c r="M18" s="14">
        <f t="shared" si="7"/>
        <v>13</v>
      </c>
      <c r="N18" s="14">
        <f t="shared" si="7"/>
        <v>0</v>
      </c>
      <c r="O18" s="14">
        <f t="shared" si="7"/>
        <v>0</v>
      </c>
      <c r="P18" s="14">
        <f t="shared" si="7"/>
        <v>1</v>
      </c>
      <c r="Q18" s="14">
        <f t="shared" si="7"/>
        <v>0</v>
      </c>
      <c r="R18" s="14">
        <f t="shared" si="7"/>
        <v>0</v>
      </c>
      <c r="S18" s="14">
        <f t="shared" si="7"/>
        <v>0</v>
      </c>
      <c r="T18" s="14">
        <f t="shared" si="7"/>
        <v>0</v>
      </c>
      <c r="U18" s="14">
        <f t="shared" si="7"/>
        <v>0</v>
      </c>
      <c r="V18" s="14">
        <f t="shared" si="7"/>
        <v>0</v>
      </c>
      <c r="W18" s="14">
        <f t="shared" si="7"/>
        <v>0</v>
      </c>
      <c r="X18" s="14">
        <f t="shared" si="7"/>
        <v>35</v>
      </c>
      <c r="Y18" s="14">
        <f t="shared" si="7"/>
        <v>0</v>
      </c>
      <c r="Z18" s="14">
        <f t="shared" si="7"/>
        <v>0</v>
      </c>
      <c r="AA18" s="14">
        <f t="shared" si="7"/>
        <v>0</v>
      </c>
      <c r="AB18" s="14">
        <f t="shared" si="7"/>
        <v>0</v>
      </c>
      <c r="AC18" s="14">
        <f t="shared" si="7"/>
        <v>0</v>
      </c>
      <c r="AD18" s="14">
        <f t="shared" si="7"/>
        <v>0</v>
      </c>
      <c r="AE18" s="14">
        <f t="shared" si="7"/>
        <v>0</v>
      </c>
      <c r="AF18" s="14">
        <f t="shared" si="7"/>
        <v>0</v>
      </c>
      <c r="AG18" s="14">
        <f t="shared" si="7"/>
        <v>1</v>
      </c>
      <c r="AH18" s="14">
        <f t="shared" si="7"/>
        <v>0</v>
      </c>
      <c r="AI18" s="14">
        <f t="shared" si="7"/>
        <v>0</v>
      </c>
      <c r="AJ18" s="14">
        <f t="shared" si="7"/>
        <v>27</v>
      </c>
      <c r="AK18" s="14">
        <f t="shared" si="7"/>
        <v>0</v>
      </c>
      <c r="AL18" s="14">
        <f t="shared" si="7"/>
        <v>0</v>
      </c>
      <c r="AM18" s="14">
        <f t="shared" si="7"/>
        <v>0</v>
      </c>
      <c r="AN18" s="14">
        <f t="shared" si="7"/>
        <v>0</v>
      </c>
      <c r="AO18" s="14">
        <f t="shared" si="7"/>
        <v>1</v>
      </c>
      <c r="AP18" s="14">
        <f t="shared" si="7"/>
        <v>0</v>
      </c>
      <c r="AQ18" s="14">
        <f t="shared" si="7"/>
        <v>1</v>
      </c>
      <c r="AR18" s="14">
        <f>AR9-AR16</f>
        <v>0</v>
      </c>
      <c r="AS18" s="27">
        <f>C18+D18+E18+F18+G18+H18+I18+J18+K18+L18+M18+N18+O18+P18+Q18+R18+S18+T18+U18+X18+Z18+AA18+AB18</f>
        <v>91</v>
      </c>
      <c r="AT18" s="14">
        <f>V18+W18+Y18+AC18+AD18+AE18+AF18+AG18+AH18+AI18+AJ18+AK18+AL18+AM18+AN18+AO18+AP18+AQ18+AR18</f>
        <v>30</v>
      </c>
      <c r="AU18" s="14">
        <f>AU9-AU16</f>
        <v>121</v>
      </c>
      <c r="AV18" s="1" t="s">
        <v>23</v>
      </c>
    </row>
    <row r="19" spans="2:48" ht="15">
      <c r="B19" s="1" t="s">
        <v>55</v>
      </c>
      <c r="C19" s="16">
        <f aca="true" t="shared" si="8" ref="C19:AU19">C18/C9</f>
        <v>0</v>
      </c>
      <c r="D19" s="16">
        <f t="shared" si="8"/>
        <v>0</v>
      </c>
      <c r="E19" s="16">
        <f t="shared" si="8"/>
        <v>0</v>
      </c>
      <c r="F19" s="16">
        <f t="shared" si="8"/>
        <v>0</v>
      </c>
      <c r="G19" s="16">
        <f t="shared" si="8"/>
        <v>0</v>
      </c>
      <c r="H19" s="16">
        <f t="shared" si="8"/>
        <v>0</v>
      </c>
      <c r="I19" s="16">
        <f t="shared" si="8"/>
        <v>0.03431372549019608</v>
      </c>
      <c r="J19" s="16">
        <f t="shared" si="8"/>
        <v>0</v>
      </c>
      <c r="K19" s="16">
        <f t="shared" si="8"/>
        <v>0.03697183098591549</v>
      </c>
      <c r="L19" s="16">
        <f t="shared" si="8"/>
        <v>0</v>
      </c>
      <c r="M19" s="16">
        <f t="shared" si="8"/>
        <v>0.02389705882352941</v>
      </c>
      <c r="N19" s="16">
        <f t="shared" si="8"/>
        <v>0</v>
      </c>
      <c r="O19" s="16">
        <f t="shared" si="8"/>
        <v>0</v>
      </c>
      <c r="P19" s="16">
        <f t="shared" si="8"/>
        <v>0.0016233766233766235</v>
      </c>
      <c r="Q19" s="16">
        <f t="shared" si="8"/>
        <v>0</v>
      </c>
      <c r="R19" s="16">
        <f t="shared" si="8"/>
        <v>0</v>
      </c>
      <c r="S19" s="16">
        <f t="shared" si="8"/>
        <v>0</v>
      </c>
      <c r="T19" s="16">
        <f t="shared" si="8"/>
        <v>0</v>
      </c>
      <c r="U19" s="16">
        <f t="shared" si="8"/>
        <v>0</v>
      </c>
      <c r="V19" s="16">
        <f t="shared" si="8"/>
        <v>0</v>
      </c>
      <c r="W19" s="16">
        <f t="shared" si="8"/>
        <v>0</v>
      </c>
      <c r="X19" s="16">
        <f t="shared" si="8"/>
        <v>0.08557457212713937</v>
      </c>
      <c r="Y19" s="16">
        <f t="shared" si="8"/>
        <v>0</v>
      </c>
      <c r="Z19" s="16">
        <f t="shared" si="8"/>
        <v>0</v>
      </c>
      <c r="AA19" s="16">
        <f t="shared" si="8"/>
        <v>0</v>
      </c>
      <c r="AB19" s="16">
        <f t="shared" si="8"/>
        <v>0</v>
      </c>
      <c r="AC19" s="16">
        <f t="shared" si="8"/>
        <v>0</v>
      </c>
      <c r="AD19" s="16">
        <f t="shared" si="8"/>
        <v>0</v>
      </c>
      <c r="AE19" s="16">
        <f t="shared" si="8"/>
        <v>0</v>
      </c>
      <c r="AF19" s="16">
        <f t="shared" si="8"/>
        <v>0</v>
      </c>
      <c r="AG19" s="16">
        <f t="shared" si="8"/>
        <v>0.002277904328018223</v>
      </c>
      <c r="AH19" s="16">
        <f t="shared" si="8"/>
        <v>0</v>
      </c>
      <c r="AI19" s="16">
        <f t="shared" si="8"/>
        <v>0</v>
      </c>
      <c r="AJ19" s="16">
        <f t="shared" si="8"/>
        <v>0.054989816700611</v>
      </c>
      <c r="AK19" s="16">
        <f t="shared" si="8"/>
        <v>0</v>
      </c>
      <c r="AL19" s="16">
        <f t="shared" si="8"/>
        <v>0</v>
      </c>
      <c r="AM19" s="16">
        <f t="shared" si="8"/>
        <v>0</v>
      </c>
      <c r="AN19" s="16">
        <f t="shared" si="8"/>
        <v>0</v>
      </c>
      <c r="AO19" s="16">
        <f t="shared" si="8"/>
        <v>0.005208333333333333</v>
      </c>
      <c r="AP19" s="16">
        <f t="shared" si="8"/>
        <v>0</v>
      </c>
      <c r="AQ19" s="16">
        <f t="shared" si="8"/>
        <v>0.0056179775280898875</v>
      </c>
      <c r="AR19" s="16">
        <f t="shared" si="8"/>
        <v>0</v>
      </c>
      <c r="AS19" s="16">
        <f t="shared" si="8"/>
        <v>0.010352673492605232</v>
      </c>
      <c r="AT19" s="16">
        <f t="shared" si="8"/>
        <v>0.0038085565570648724</v>
      </c>
      <c r="AU19" s="16">
        <f t="shared" si="8"/>
        <v>0.007259854802903942</v>
      </c>
      <c r="AV19" s="1" t="s">
        <v>55</v>
      </c>
    </row>
    <row r="20" spans="1:48" ht="15">
      <c r="A20">
        <v>9</v>
      </c>
      <c r="B20" s="1" t="s">
        <v>12</v>
      </c>
      <c r="C20" s="14">
        <v>0</v>
      </c>
      <c r="D20" s="14">
        <v>0</v>
      </c>
      <c r="E20" s="14">
        <v>2</v>
      </c>
      <c r="F20" s="14">
        <v>18</v>
      </c>
      <c r="G20" s="14">
        <v>8</v>
      </c>
      <c r="H20" s="14">
        <v>9</v>
      </c>
      <c r="I20" s="14">
        <v>9</v>
      </c>
      <c r="J20" s="14">
        <v>8</v>
      </c>
      <c r="K20" s="14">
        <v>16</v>
      </c>
      <c r="L20" s="14">
        <v>10</v>
      </c>
      <c r="M20" s="14">
        <v>0</v>
      </c>
      <c r="N20" s="14">
        <v>5</v>
      </c>
      <c r="O20" s="14">
        <v>7</v>
      </c>
      <c r="P20" s="14">
        <v>21</v>
      </c>
      <c r="Q20" s="14">
        <v>8</v>
      </c>
      <c r="R20" s="14">
        <v>6</v>
      </c>
      <c r="S20" s="14">
        <v>2</v>
      </c>
      <c r="T20" s="14">
        <v>15</v>
      </c>
      <c r="U20" s="14">
        <v>0</v>
      </c>
      <c r="V20" s="14">
        <v>10</v>
      </c>
      <c r="W20" s="14">
        <v>26</v>
      </c>
      <c r="X20" s="14">
        <v>8</v>
      </c>
      <c r="Y20" s="14">
        <v>2</v>
      </c>
      <c r="Z20" s="14">
        <v>13</v>
      </c>
      <c r="AA20" s="14">
        <v>6</v>
      </c>
      <c r="AB20" s="14">
        <v>9</v>
      </c>
      <c r="AC20" s="14">
        <v>11</v>
      </c>
      <c r="AD20" s="14">
        <v>8</v>
      </c>
      <c r="AE20" s="14">
        <v>7</v>
      </c>
      <c r="AF20" s="14">
        <v>8</v>
      </c>
      <c r="AG20" s="14">
        <v>10</v>
      </c>
      <c r="AH20" s="14">
        <v>6</v>
      </c>
      <c r="AI20" s="14">
        <v>6</v>
      </c>
      <c r="AJ20" s="14">
        <v>6</v>
      </c>
      <c r="AK20" s="14">
        <v>0</v>
      </c>
      <c r="AL20" s="14">
        <v>18</v>
      </c>
      <c r="AM20" s="14">
        <v>10</v>
      </c>
      <c r="AN20" s="14">
        <v>8</v>
      </c>
      <c r="AO20" s="14">
        <v>6</v>
      </c>
      <c r="AP20" s="14">
        <v>4</v>
      </c>
      <c r="AQ20" s="14">
        <v>6</v>
      </c>
      <c r="AR20" s="14">
        <v>7</v>
      </c>
      <c r="AS20" s="27">
        <f>C20+D20+E20+F20+G20+H20+I20+J20+K20+L20+M20+N20+O20+P20+Q20+R20+S20+T20+U20+X20+Z20+AA20+AB20</f>
        <v>180</v>
      </c>
      <c r="AT20" s="14">
        <f>V20+W20+Y20+AC20+AD20+AE20+AF20+AG20+AH20+AI20+AJ20+AK20+AL20+AM20+AN20+AO20+AP20+AQ20+AR20</f>
        <v>159</v>
      </c>
      <c r="AU20" s="14">
        <f>SUM(C20:AR20)</f>
        <v>339</v>
      </c>
      <c r="AV20" s="1" t="s">
        <v>12</v>
      </c>
    </row>
    <row r="21" spans="1:48" ht="15">
      <c r="A21">
        <v>10</v>
      </c>
      <c r="B21" s="1" t="s">
        <v>13</v>
      </c>
      <c r="C21" s="14">
        <v>86</v>
      </c>
      <c r="D21" s="14">
        <v>3</v>
      </c>
      <c r="E21" s="14">
        <v>193</v>
      </c>
      <c r="F21" s="14">
        <v>242</v>
      </c>
      <c r="G21" s="14">
        <v>394</v>
      </c>
      <c r="H21" s="14">
        <v>305</v>
      </c>
      <c r="I21" s="14">
        <v>582</v>
      </c>
      <c r="J21" s="14">
        <v>240</v>
      </c>
      <c r="K21" s="14">
        <v>531</v>
      </c>
      <c r="L21" s="14">
        <v>122</v>
      </c>
      <c r="M21" s="14">
        <v>531</v>
      </c>
      <c r="N21" s="14">
        <v>438</v>
      </c>
      <c r="O21" s="14">
        <v>634</v>
      </c>
      <c r="P21" s="14">
        <v>594</v>
      </c>
      <c r="Q21" s="14">
        <v>371</v>
      </c>
      <c r="R21" s="14">
        <v>404</v>
      </c>
      <c r="S21" s="14">
        <v>476</v>
      </c>
      <c r="T21" s="14">
        <v>482</v>
      </c>
      <c r="U21" s="14">
        <v>160</v>
      </c>
      <c r="V21" s="14">
        <v>574</v>
      </c>
      <c r="W21" s="14">
        <v>435</v>
      </c>
      <c r="X21" s="14">
        <v>366</v>
      </c>
      <c r="Y21" s="14">
        <v>768</v>
      </c>
      <c r="Z21" s="14">
        <v>690</v>
      </c>
      <c r="AA21" s="14">
        <v>173</v>
      </c>
      <c r="AB21" s="14">
        <v>502</v>
      </c>
      <c r="AC21" s="14">
        <v>422</v>
      </c>
      <c r="AD21" s="14">
        <v>453</v>
      </c>
      <c r="AE21" s="14">
        <v>453</v>
      </c>
      <c r="AF21" s="14">
        <v>426</v>
      </c>
      <c r="AG21" s="14">
        <v>428</v>
      </c>
      <c r="AH21" s="14">
        <v>241</v>
      </c>
      <c r="AI21" s="14">
        <v>568</v>
      </c>
      <c r="AJ21" s="14">
        <v>458</v>
      </c>
      <c r="AK21" s="14">
        <v>96</v>
      </c>
      <c r="AL21" s="14">
        <v>609</v>
      </c>
      <c r="AM21" s="14">
        <v>733</v>
      </c>
      <c r="AN21" s="14">
        <v>266</v>
      </c>
      <c r="AO21" s="14">
        <v>185</v>
      </c>
      <c r="AP21" s="14">
        <v>160</v>
      </c>
      <c r="AQ21" s="14">
        <v>171</v>
      </c>
      <c r="AR21" s="14">
        <v>242</v>
      </c>
      <c r="AS21" s="27">
        <f>C21+D21+E21+F21+G21+H21+I21+J21+K21+L21+M21+N21+O21+P21+Q21+R21+S21+T21+U21+X21+Z21+AA21+AB21</f>
        <v>8519</v>
      </c>
      <c r="AT21" s="14">
        <f>V21+W21+Y21+AC21+AD21+AE21+AF21+AG21+AH21+AI21+AJ21+AK21+AL21+AM21+AN21+AO21+AP21+AQ21+AR21</f>
        <v>7688</v>
      </c>
      <c r="AU21" s="14">
        <f>SUM(C21:AR21)</f>
        <v>16207</v>
      </c>
      <c r="AV21" s="1" t="s">
        <v>13</v>
      </c>
    </row>
    <row r="22" spans="1:48" ht="15">
      <c r="A22" t="s">
        <v>76</v>
      </c>
      <c r="B22" s="1" t="s">
        <v>14</v>
      </c>
      <c r="C22" s="14">
        <f aca="true" t="shared" si="9" ref="C22:AU22">SUM(C20:C21)</f>
        <v>86</v>
      </c>
      <c r="D22" s="14">
        <f t="shared" si="9"/>
        <v>3</v>
      </c>
      <c r="E22" s="14">
        <f t="shared" si="9"/>
        <v>195</v>
      </c>
      <c r="F22" s="14">
        <f t="shared" si="9"/>
        <v>260</v>
      </c>
      <c r="G22" s="14">
        <f t="shared" si="9"/>
        <v>402</v>
      </c>
      <c r="H22" s="14">
        <f t="shared" si="9"/>
        <v>314</v>
      </c>
      <c r="I22" s="14">
        <f t="shared" si="9"/>
        <v>591</v>
      </c>
      <c r="J22" s="14">
        <f t="shared" si="9"/>
        <v>248</v>
      </c>
      <c r="K22" s="14">
        <f t="shared" si="9"/>
        <v>547</v>
      </c>
      <c r="L22" s="14">
        <f t="shared" si="9"/>
        <v>132</v>
      </c>
      <c r="M22" s="14">
        <f t="shared" si="9"/>
        <v>531</v>
      </c>
      <c r="N22" s="14">
        <f t="shared" si="9"/>
        <v>443</v>
      </c>
      <c r="O22" s="14">
        <f t="shared" si="9"/>
        <v>641</v>
      </c>
      <c r="P22" s="14">
        <f t="shared" si="9"/>
        <v>615</v>
      </c>
      <c r="Q22" s="14">
        <f t="shared" si="9"/>
        <v>379</v>
      </c>
      <c r="R22" s="14">
        <f t="shared" si="9"/>
        <v>410</v>
      </c>
      <c r="S22" s="14">
        <f t="shared" si="9"/>
        <v>478</v>
      </c>
      <c r="T22" s="14">
        <f t="shared" si="9"/>
        <v>497</v>
      </c>
      <c r="U22" s="14">
        <f t="shared" si="9"/>
        <v>160</v>
      </c>
      <c r="V22" s="14">
        <f t="shared" si="9"/>
        <v>584</v>
      </c>
      <c r="W22" s="14">
        <f t="shared" si="9"/>
        <v>461</v>
      </c>
      <c r="X22" s="14">
        <f t="shared" si="9"/>
        <v>374</v>
      </c>
      <c r="Y22" s="14">
        <f t="shared" si="9"/>
        <v>770</v>
      </c>
      <c r="Z22" s="14">
        <f t="shared" si="9"/>
        <v>703</v>
      </c>
      <c r="AA22" s="14">
        <f t="shared" si="9"/>
        <v>179</v>
      </c>
      <c r="AB22" s="14">
        <f t="shared" si="9"/>
        <v>511</v>
      </c>
      <c r="AC22" s="14">
        <f t="shared" si="9"/>
        <v>433</v>
      </c>
      <c r="AD22" s="14">
        <f t="shared" si="9"/>
        <v>461</v>
      </c>
      <c r="AE22" s="14">
        <f t="shared" si="9"/>
        <v>460</v>
      </c>
      <c r="AF22" s="14">
        <f t="shared" si="9"/>
        <v>434</v>
      </c>
      <c r="AG22" s="14">
        <f t="shared" si="9"/>
        <v>438</v>
      </c>
      <c r="AH22" s="14">
        <f t="shared" si="9"/>
        <v>247</v>
      </c>
      <c r="AI22" s="14">
        <f t="shared" si="9"/>
        <v>574</v>
      </c>
      <c r="AJ22" s="14">
        <f t="shared" si="9"/>
        <v>464</v>
      </c>
      <c r="AK22" s="14">
        <f t="shared" si="9"/>
        <v>96</v>
      </c>
      <c r="AL22" s="14">
        <f t="shared" si="9"/>
        <v>627</v>
      </c>
      <c r="AM22" s="14">
        <f t="shared" si="9"/>
        <v>743</v>
      </c>
      <c r="AN22" s="14">
        <f t="shared" si="9"/>
        <v>274</v>
      </c>
      <c r="AO22" s="14">
        <f t="shared" si="9"/>
        <v>191</v>
      </c>
      <c r="AP22" s="14">
        <f t="shared" si="9"/>
        <v>164</v>
      </c>
      <c r="AQ22" s="14">
        <f t="shared" si="9"/>
        <v>177</v>
      </c>
      <c r="AR22" s="14">
        <f t="shared" si="9"/>
        <v>249</v>
      </c>
      <c r="AS22" s="14">
        <f t="shared" si="9"/>
        <v>8699</v>
      </c>
      <c r="AT22" s="14">
        <f t="shared" si="9"/>
        <v>7847</v>
      </c>
      <c r="AU22" s="14">
        <f t="shared" si="9"/>
        <v>16546</v>
      </c>
      <c r="AV22" s="1" t="s">
        <v>14</v>
      </c>
    </row>
    <row r="23" spans="1:49" ht="15">
      <c r="A23">
        <v>11</v>
      </c>
      <c r="B23" s="1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27">
        <f>C23+D23+E23+F23+G23+H23+I23+J23+K23+L23+M23+N23+O23+P23+Q23+R23+S23+T23+U23+X23+Z23+AA23+AB23</f>
        <v>0</v>
      </c>
      <c r="AT23" s="14">
        <f>V23+W23+Y23+AC23+AD23+AE23+AF23+AG23+AH23+AI23+AJ23+AK23+AL23+AM23+AN23+AO23+AP23+AQ23+AR23</f>
        <v>0</v>
      </c>
      <c r="AU23" s="14">
        <f>SUM(C23:AR23)</f>
        <v>0</v>
      </c>
      <c r="AV23" s="1" t="s">
        <v>15</v>
      </c>
      <c r="AW23" t="s">
        <v>63</v>
      </c>
    </row>
    <row r="24" spans="1:52" ht="15">
      <c r="A24">
        <v>12</v>
      </c>
      <c r="B24" s="1" t="s">
        <v>16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27">
        <f>C24+D24+E24+F24+G24+H24+I24+J24+K24+L24+M24+N24+O24+P24+Q24+R24+S24+T24+U24+X24+Z24+AA24+AB24</f>
        <v>0</v>
      </c>
      <c r="AT24" s="14">
        <f>V24+W24+Y24+AC24+AD24+AE24+AF24+AG24+AH24+AI24+AJ24+AK24+AL24+AM24+AN24+AO24+AP24+AQ24+AR24</f>
        <v>0</v>
      </c>
      <c r="AU24" s="14">
        <f>SUM(C24:AR24)</f>
        <v>0</v>
      </c>
      <c r="AV24" s="1" t="s">
        <v>16</v>
      </c>
      <c r="AW24" t="s">
        <v>64</v>
      </c>
      <c r="AX24" t="s">
        <v>65</v>
      </c>
      <c r="AY24" t="s">
        <v>96</v>
      </c>
      <c r="AZ24" t="s">
        <v>97</v>
      </c>
    </row>
    <row r="25" spans="1:52" ht="15">
      <c r="A25" t="s">
        <v>2</v>
      </c>
      <c r="B25" s="1" t="s">
        <v>60</v>
      </c>
      <c r="C25" s="14">
        <v>32</v>
      </c>
      <c r="D25" s="14">
        <v>2</v>
      </c>
      <c r="E25" s="14">
        <v>107</v>
      </c>
      <c r="F25" s="14">
        <v>119</v>
      </c>
      <c r="G25" s="14">
        <v>210</v>
      </c>
      <c r="H25" s="14">
        <v>192</v>
      </c>
      <c r="I25" s="14">
        <v>436</v>
      </c>
      <c r="J25" s="14">
        <v>163</v>
      </c>
      <c r="K25" s="14">
        <v>320</v>
      </c>
      <c r="L25" s="14">
        <v>72</v>
      </c>
      <c r="M25" s="14">
        <v>393</v>
      </c>
      <c r="N25" s="14">
        <v>319</v>
      </c>
      <c r="O25" s="14">
        <v>458</v>
      </c>
      <c r="P25" s="14">
        <v>394</v>
      </c>
      <c r="Q25" s="14">
        <v>177</v>
      </c>
      <c r="R25" s="14">
        <v>282</v>
      </c>
      <c r="S25" s="14">
        <v>254</v>
      </c>
      <c r="T25" s="14">
        <v>266</v>
      </c>
      <c r="U25" s="14">
        <v>90</v>
      </c>
      <c r="V25" s="14">
        <v>372</v>
      </c>
      <c r="W25" s="14">
        <v>276</v>
      </c>
      <c r="X25" s="14">
        <v>219</v>
      </c>
      <c r="Y25" s="14">
        <v>615</v>
      </c>
      <c r="Z25" s="14">
        <v>434</v>
      </c>
      <c r="AA25" s="14">
        <v>107</v>
      </c>
      <c r="AB25" s="14">
        <v>371</v>
      </c>
      <c r="AC25" s="14">
        <v>242</v>
      </c>
      <c r="AD25" s="14">
        <v>313</v>
      </c>
      <c r="AE25" s="14">
        <v>296</v>
      </c>
      <c r="AF25" s="31">
        <v>288</v>
      </c>
      <c r="AG25" s="14">
        <v>304</v>
      </c>
      <c r="AH25" s="14">
        <v>152</v>
      </c>
      <c r="AI25" s="14">
        <v>373</v>
      </c>
      <c r="AJ25" s="14">
        <v>286</v>
      </c>
      <c r="AK25" s="14">
        <v>58</v>
      </c>
      <c r="AL25" s="14">
        <v>474</v>
      </c>
      <c r="AM25" s="14">
        <v>344</v>
      </c>
      <c r="AN25" s="14">
        <v>188</v>
      </c>
      <c r="AO25" s="14">
        <v>101</v>
      </c>
      <c r="AP25" s="14">
        <v>78</v>
      </c>
      <c r="AQ25" s="14">
        <v>87</v>
      </c>
      <c r="AR25" s="14">
        <v>118</v>
      </c>
      <c r="AS25" s="27">
        <f>C25+D25+E25+F25+G25+H25+I25+J25+K25+L25+M25+N25+O25+P25+Q25+R25+S25+T25+U25+X25+Z25+AA25+AB25</f>
        <v>5417</v>
      </c>
      <c r="AT25" s="14">
        <f>V25+W25+Y25+AC25+AD25+AE25+AF25+AG25+AH25+AI25+AJ25+AK25+AL25+AM25+AN25+AO25+AP25+AQ25+AR25</f>
        <v>4965</v>
      </c>
      <c r="AU25" s="14">
        <f>SUM(C25:AR25)</f>
        <v>10382</v>
      </c>
      <c r="AV25" s="1" t="s">
        <v>60</v>
      </c>
      <c r="AW25" s="9">
        <f>AU25/AU$55</f>
        <v>6.988422186322025</v>
      </c>
      <c r="AX25" s="9">
        <v>7</v>
      </c>
      <c r="AY25" s="9">
        <v>10</v>
      </c>
      <c r="AZ25" s="8">
        <f>AX25+AY25</f>
        <v>17</v>
      </c>
    </row>
    <row r="26" spans="1:51" ht="15">
      <c r="A26" t="s">
        <v>2</v>
      </c>
      <c r="B26" s="1" t="s">
        <v>17</v>
      </c>
      <c r="C26" s="16">
        <f aca="true" t="shared" si="10" ref="C26:AU26">C25/C22</f>
        <v>0.37209302325581395</v>
      </c>
      <c r="D26" s="16">
        <f t="shared" si="10"/>
        <v>0.6666666666666666</v>
      </c>
      <c r="E26" s="16">
        <f t="shared" si="10"/>
        <v>0.5487179487179488</v>
      </c>
      <c r="F26" s="16">
        <f t="shared" si="10"/>
        <v>0.4576923076923077</v>
      </c>
      <c r="G26" s="16">
        <f t="shared" si="10"/>
        <v>0.5223880597014925</v>
      </c>
      <c r="H26" s="16">
        <f t="shared" si="10"/>
        <v>0.6114649681528662</v>
      </c>
      <c r="I26" s="16">
        <f t="shared" si="10"/>
        <v>0.7377326565143824</v>
      </c>
      <c r="J26" s="16">
        <f t="shared" si="10"/>
        <v>0.657258064516129</v>
      </c>
      <c r="K26" s="16">
        <f t="shared" si="10"/>
        <v>0.5850091407678245</v>
      </c>
      <c r="L26" s="16">
        <f t="shared" si="10"/>
        <v>0.5454545454545454</v>
      </c>
      <c r="M26" s="16">
        <f t="shared" si="10"/>
        <v>0.7401129943502824</v>
      </c>
      <c r="N26" s="16">
        <f t="shared" si="10"/>
        <v>0.7200902934537246</v>
      </c>
      <c r="O26" s="16">
        <f t="shared" si="10"/>
        <v>0.7145085803432137</v>
      </c>
      <c r="P26" s="16">
        <f t="shared" si="10"/>
        <v>0.640650406504065</v>
      </c>
      <c r="Q26" s="16">
        <f t="shared" si="10"/>
        <v>0.46701846965699206</v>
      </c>
      <c r="R26" s="16">
        <f t="shared" si="10"/>
        <v>0.6878048780487804</v>
      </c>
      <c r="S26" s="16">
        <f t="shared" si="10"/>
        <v>0.5313807531380753</v>
      </c>
      <c r="T26" s="16">
        <f t="shared" si="10"/>
        <v>0.5352112676056338</v>
      </c>
      <c r="U26" s="16">
        <f t="shared" si="10"/>
        <v>0.5625</v>
      </c>
      <c r="V26" s="16">
        <f t="shared" si="10"/>
        <v>0.636986301369863</v>
      </c>
      <c r="W26" s="16">
        <f t="shared" si="10"/>
        <v>0.5986984815618221</v>
      </c>
      <c r="X26" s="16">
        <f t="shared" si="10"/>
        <v>0.5855614973262032</v>
      </c>
      <c r="Y26" s="16">
        <f t="shared" si="10"/>
        <v>0.7987012987012987</v>
      </c>
      <c r="Z26" s="16">
        <f t="shared" si="10"/>
        <v>0.6173541963015647</v>
      </c>
      <c r="AA26" s="16">
        <f t="shared" si="10"/>
        <v>0.5977653631284916</v>
      </c>
      <c r="AB26" s="16">
        <f t="shared" si="10"/>
        <v>0.726027397260274</v>
      </c>
      <c r="AC26" s="16">
        <f t="shared" si="10"/>
        <v>0.558891454965358</v>
      </c>
      <c r="AD26" s="16">
        <f t="shared" si="10"/>
        <v>0.6789587852494577</v>
      </c>
      <c r="AE26" s="16">
        <f t="shared" si="10"/>
        <v>0.6434782608695652</v>
      </c>
      <c r="AF26" s="16">
        <f t="shared" si="10"/>
        <v>0.663594470046083</v>
      </c>
      <c r="AG26" s="16">
        <f t="shared" si="10"/>
        <v>0.6940639269406392</v>
      </c>
      <c r="AH26" s="16">
        <f t="shared" si="10"/>
        <v>0.6153846153846154</v>
      </c>
      <c r="AI26" s="16">
        <f t="shared" si="10"/>
        <v>0.6498257839721254</v>
      </c>
      <c r="AJ26" s="16">
        <f t="shared" si="10"/>
        <v>0.6163793103448276</v>
      </c>
      <c r="AK26" s="16">
        <f t="shared" si="10"/>
        <v>0.6041666666666666</v>
      </c>
      <c r="AL26" s="16">
        <f t="shared" si="10"/>
        <v>0.7559808612440191</v>
      </c>
      <c r="AM26" s="16">
        <f t="shared" si="10"/>
        <v>0.4629878869448183</v>
      </c>
      <c r="AN26" s="16">
        <f t="shared" si="10"/>
        <v>0.6861313868613139</v>
      </c>
      <c r="AO26" s="16">
        <f t="shared" si="10"/>
        <v>0.5287958115183246</v>
      </c>
      <c r="AP26" s="16">
        <f t="shared" si="10"/>
        <v>0.47560975609756095</v>
      </c>
      <c r="AQ26" s="16">
        <f t="shared" si="10"/>
        <v>0.4915254237288136</v>
      </c>
      <c r="AR26" s="16">
        <f t="shared" si="10"/>
        <v>0.4738955823293173</v>
      </c>
      <c r="AS26" s="16">
        <f t="shared" si="10"/>
        <v>0.6227152546269686</v>
      </c>
      <c r="AT26" s="16">
        <f t="shared" si="10"/>
        <v>0.6327258825028673</v>
      </c>
      <c r="AU26" s="16">
        <f t="shared" si="10"/>
        <v>0.6274628308956848</v>
      </c>
      <c r="AV26" s="1" t="s">
        <v>17</v>
      </c>
      <c r="AW26" s="2"/>
      <c r="AX26" s="2"/>
      <c r="AY26" s="2"/>
    </row>
    <row r="27" spans="1:52" ht="15">
      <c r="A27" t="s">
        <v>2</v>
      </c>
      <c r="B27" s="1" t="s">
        <v>59</v>
      </c>
      <c r="C27" s="14">
        <v>7</v>
      </c>
      <c r="D27" s="14">
        <v>0</v>
      </c>
      <c r="E27" s="14">
        <v>11</v>
      </c>
      <c r="F27" s="14">
        <v>13</v>
      </c>
      <c r="G27" s="14">
        <v>54</v>
      </c>
      <c r="H27" s="14">
        <v>23</v>
      </c>
      <c r="I27" s="14">
        <v>15</v>
      </c>
      <c r="J27" s="14">
        <v>12</v>
      </c>
      <c r="K27" s="14">
        <v>25</v>
      </c>
      <c r="L27" s="14">
        <v>8</v>
      </c>
      <c r="M27" s="14">
        <v>53</v>
      </c>
      <c r="N27" s="14">
        <v>17</v>
      </c>
      <c r="O27" s="14">
        <v>33</v>
      </c>
      <c r="P27" s="14">
        <v>35</v>
      </c>
      <c r="Q27" s="14">
        <v>30</v>
      </c>
      <c r="R27" s="14">
        <v>37</v>
      </c>
      <c r="S27" s="14">
        <v>38</v>
      </c>
      <c r="T27" s="14">
        <v>50</v>
      </c>
      <c r="U27" s="14">
        <v>23</v>
      </c>
      <c r="V27" s="14">
        <v>38</v>
      </c>
      <c r="W27" s="14">
        <v>23</v>
      </c>
      <c r="X27" s="14">
        <v>47</v>
      </c>
      <c r="Y27" s="14">
        <v>35</v>
      </c>
      <c r="Z27" s="14">
        <v>34</v>
      </c>
      <c r="AA27" s="14">
        <v>8</v>
      </c>
      <c r="AB27" s="14">
        <v>13</v>
      </c>
      <c r="AC27" s="14">
        <v>19</v>
      </c>
      <c r="AD27" s="14">
        <v>22</v>
      </c>
      <c r="AE27" s="14">
        <v>26</v>
      </c>
      <c r="AF27" s="14">
        <v>21</v>
      </c>
      <c r="AG27" s="14">
        <v>22</v>
      </c>
      <c r="AH27" s="14">
        <v>11</v>
      </c>
      <c r="AI27" s="14">
        <v>28</v>
      </c>
      <c r="AJ27" s="14">
        <v>40</v>
      </c>
      <c r="AK27" s="14">
        <v>10</v>
      </c>
      <c r="AL27" s="14">
        <v>25</v>
      </c>
      <c r="AM27" s="14">
        <v>39</v>
      </c>
      <c r="AN27" s="14">
        <v>12</v>
      </c>
      <c r="AO27" s="14">
        <v>11</v>
      </c>
      <c r="AP27" s="14">
        <v>15</v>
      </c>
      <c r="AQ27" s="14">
        <v>19</v>
      </c>
      <c r="AR27" s="14">
        <v>15</v>
      </c>
      <c r="AS27" s="27">
        <f>C27+D27+E27+F27+G27+H27+I27+J27+K27+L27+M27+N27+O27+P27+Q27+R27+S27+T27+U27+X27+Z27+AA27+AB27</f>
        <v>586</v>
      </c>
      <c r="AT27" s="14">
        <f>V27+W27+Y27+AC27+AD27+AE27+AF27+AG27+AH27+AI27+AJ27+AK27+AL27+AM27+AN27+AO27+AP27+AQ27+AR27</f>
        <v>431</v>
      </c>
      <c r="AU27" s="14">
        <f>SUM(C27:AR27)</f>
        <v>1017</v>
      </c>
      <c r="AV27" s="1" t="s">
        <v>59</v>
      </c>
      <c r="AW27" s="9">
        <f>AU27/AU$55</f>
        <v>0.6845718901453959</v>
      </c>
      <c r="AX27">
        <v>1</v>
      </c>
      <c r="AZ27" s="8">
        <f>AX27+AY27</f>
        <v>1</v>
      </c>
    </row>
    <row r="28" spans="1:51" ht="15">
      <c r="A28" t="s">
        <v>2</v>
      </c>
      <c r="B28" s="1" t="s">
        <v>17</v>
      </c>
      <c r="C28" s="16">
        <f aca="true" t="shared" si="11" ref="C28:AU28">C27/C22</f>
        <v>0.08139534883720931</v>
      </c>
      <c r="D28" s="16">
        <f t="shared" si="11"/>
        <v>0</v>
      </c>
      <c r="E28" s="16">
        <f t="shared" si="11"/>
        <v>0.05641025641025641</v>
      </c>
      <c r="F28" s="16">
        <f t="shared" si="11"/>
        <v>0.05</v>
      </c>
      <c r="G28" s="16">
        <f t="shared" si="11"/>
        <v>0.13432835820895522</v>
      </c>
      <c r="H28" s="16">
        <f t="shared" si="11"/>
        <v>0.0732484076433121</v>
      </c>
      <c r="I28" s="16">
        <f t="shared" si="11"/>
        <v>0.025380710659898477</v>
      </c>
      <c r="J28" s="16">
        <f t="shared" si="11"/>
        <v>0.04838709677419355</v>
      </c>
      <c r="K28" s="16">
        <f t="shared" si="11"/>
        <v>0.04570383912248629</v>
      </c>
      <c r="L28" s="16">
        <f t="shared" si="11"/>
        <v>0.06060606060606061</v>
      </c>
      <c r="M28" s="16">
        <f t="shared" si="11"/>
        <v>0.09981167608286252</v>
      </c>
      <c r="N28" s="16">
        <f t="shared" si="11"/>
        <v>0.03837471783295711</v>
      </c>
      <c r="O28" s="16">
        <f t="shared" si="11"/>
        <v>0.0514820592823713</v>
      </c>
      <c r="P28" s="16">
        <f t="shared" si="11"/>
        <v>0.056910569105691054</v>
      </c>
      <c r="Q28" s="16">
        <f t="shared" si="11"/>
        <v>0.079155672823219</v>
      </c>
      <c r="R28" s="16">
        <f t="shared" si="11"/>
        <v>0.09024390243902439</v>
      </c>
      <c r="S28" s="16">
        <f t="shared" si="11"/>
        <v>0.0794979079497908</v>
      </c>
      <c r="T28" s="16">
        <f t="shared" si="11"/>
        <v>0.1006036217303823</v>
      </c>
      <c r="U28" s="16">
        <f t="shared" si="11"/>
        <v>0.14375</v>
      </c>
      <c r="V28" s="16">
        <f t="shared" si="11"/>
        <v>0.06506849315068493</v>
      </c>
      <c r="W28" s="16">
        <f t="shared" si="11"/>
        <v>0.049891540130151846</v>
      </c>
      <c r="X28" s="16">
        <f t="shared" si="11"/>
        <v>0.12566844919786097</v>
      </c>
      <c r="Y28" s="16">
        <f t="shared" si="11"/>
        <v>0.045454545454545456</v>
      </c>
      <c r="Z28" s="16">
        <f t="shared" si="11"/>
        <v>0.04836415362731152</v>
      </c>
      <c r="AA28" s="16">
        <f t="shared" si="11"/>
        <v>0.0446927374301676</v>
      </c>
      <c r="AB28" s="16">
        <f t="shared" si="11"/>
        <v>0.025440313111545987</v>
      </c>
      <c r="AC28" s="16">
        <f t="shared" si="11"/>
        <v>0.04387990762124711</v>
      </c>
      <c r="AD28" s="16">
        <f t="shared" si="11"/>
        <v>0.04772234273318872</v>
      </c>
      <c r="AE28" s="16">
        <f t="shared" si="11"/>
        <v>0.05652173913043478</v>
      </c>
      <c r="AF28" s="16">
        <f t="shared" si="11"/>
        <v>0.04838709677419355</v>
      </c>
      <c r="AG28" s="16">
        <f t="shared" si="11"/>
        <v>0.0502283105022831</v>
      </c>
      <c r="AH28" s="16">
        <f t="shared" si="11"/>
        <v>0.044534412955465584</v>
      </c>
      <c r="AI28" s="16">
        <f t="shared" si="11"/>
        <v>0.04878048780487805</v>
      </c>
      <c r="AJ28" s="16">
        <f t="shared" si="11"/>
        <v>0.08620689655172414</v>
      </c>
      <c r="AK28" s="16">
        <f t="shared" si="11"/>
        <v>0.10416666666666667</v>
      </c>
      <c r="AL28" s="16">
        <f t="shared" si="11"/>
        <v>0.03987240829346093</v>
      </c>
      <c r="AM28" s="16">
        <f t="shared" si="11"/>
        <v>0.052489905787348586</v>
      </c>
      <c r="AN28" s="16">
        <f t="shared" si="11"/>
        <v>0.043795620437956206</v>
      </c>
      <c r="AO28" s="16">
        <f t="shared" si="11"/>
        <v>0.05759162303664921</v>
      </c>
      <c r="AP28" s="16">
        <f t="shared" si="11"/>
        <v>0.09146341463414634</v>
      </c>
      <c r="AQ28" s="16">
        <f t="shared" si="11"/>
        <v>0.10734463276836158</v>
      </c>
      <c r="AR28" s="16">
        <f t="shared" si="11"/>
        <v>0.060240963855421686</v>
      </c>
      <c r="AS28" s="16">
        <f t="shared" si="11"/>
        <v>0.06736406483503851</v>
      </c>
      <c r="AT28" s="16">
        <f t="shared" si="11"/>
        <v>0.05492544921626099</v>
      </c>
      <c r="AU28" s="16">
        <f t="shared" si="11"/>
        <v>0.06146500664813248</v>
      </c>
      <c r="AV28" s="1" t="s">
        <v>17</v>
      </c>
      <c r="AW28" s="2"/>
      <c r="AX28" s="2"/>
      <c r="AY28" s="2"/>
    </row>
    <row r="29" spans="1:48" ht="15">
      <c r="A29" t="s">
        <v>2</v>
      </c>
      <c r="B29" s="1" t="s">
        <v>77</v>
      </c>
      <c r="C29" s="14">
        <v>3</v>
      </c>
      <c r="D29" s="14">
        <v>0</v>
      </c>
      <c r="E29" s="14">
        <v>4</v>
      </c>
      <c r="F29" s="14">
        <v>12</v>
      </c>
      <c r="G29" s="14">
        <v>3</v>
      </c>
      <c r="H29" s="14">
        <v>14</v>
      </c>
      <c r="I29" s="14">
        <v>5</v>
      </c>
      <c r="J29" s="14">
        <v>8</v>
      </c>
      <c r="K29" s="14">
        <v>18</v>
      </c>
      <c r="L29" s="14">
        <v>1</v>
      </c>
      <c r="M29" s="14">
        <v>1</v>
      </c>
      <c r="N29" s="14">
        <v>20</v>
      </c>
      <c r="O29" s="14">
        <v>21</v>
      </c>
      <c r="P29" s="14">
        <v>12</v>
      </c>
      <c r="Q29" s="14">
        <v>5</v>
      </c>
      <c r="R29" s="14">
        <v>3</v>
      </c>
      <c r="S29" s="14">
        <v>12</v>
      </c>
      <c r="T29" s="14">
        <v>3</v>
      </c>
      <c r="U29" s="14">
        <v>2</v>
      </c>
      <c r="V29" s="14">
        <v>10</v>
      </c>
      <c r="W29" s="14">
        <v>15</v>
      </c>
      <c r="X29" s="14">
        <v>12</v>
      </c>
      <c r="Y29" s="14">
        <v>14</v>
      </c>
      <c r="Z29" s="14">
        <v>36</v>
      </c>
      <c r="AA29" s="14">
        <v>9</v>
      </c>
      <c r="AB29" s="14">
        <v>10</v>
      </c>
      <c r="AC29" s="14">
        <v>8</v>
      </c>
      <c r="AD29" s="14">
        <v>3</v>
      </c>
      <c r="AE29" s="14">
        <v>11</v>
      </c>
      <c r="AF29" s="14">
        <v>11</v>
      </c>
      <c r="AG29" s="14">
        <v>6</v>
      </c>
      <c r="AH29" s="14">
        <v>8</v>
      </c>
      <c r="AI29" s="14">
        <v>21</v>
      </c>
      <c r="AJ29" s="14">
        <v>18</v>
      </c>
      <c r="AK29" s="14">
        <v>2</v>
      </c>
      <c r="AL29" s="14">
        <v>10</v>
      </c>
      <c r="AM29" s="14">
        <v>9</v>
      </c>
      <c r="AN29" s="14">
        <v>6</v>
      </c>
      <c r="AO29" s="14">
        <v>3</v>
      </c>
      <c r="AP29" s="14">
        <v>8</v>
      </c>
      <c r="AQ29" s="14">
        <v>5</v>
      </c>
      <c r="AR29" s="14">
        <v>7</v>
      </c>
      <c r="AS29" s="27">
        <f>C29+D29+E29+F29+G29+H29+I29+J29+K29+L29+M29+N29+O29+P29+Q29+R29+S29+T29+U29+X29+Z29+AA29+AB29</f>
        <v>214</v>
      </c>
      <c r="AT29" s="14">
        <f>V29+W29+Y29+AC29+AD29+AE29+AF29+AG29+AH29+AI29+AJ29+AK29+AL29+AM29+AN29+AO29+AP29+AQ29+AR29</f>
        <v>175</v>
      </c>
      <c r="AU29" s="14">
        <f>SUM(C29:AR29)</f>
        <v>389</v>
      </c>
      <c r="AV29" s="1" t="s">
        <v>77</v>
      </c>
    </row>
    <row r="30" spans="1:51" ht="15">
      <c r="A30" t="s">
        <v>2</v>
      </c>
      <c r="B30" s="1" t="s">
        <v>17</v>
      </c>
      <c r="C30" s="16">
        <f aca="true" t="shared" si="12" ref="C30:AU30">C29/C22</f>
        <v>0.03488372093023256</v>
      </c>
      <c r="D30" s="16">
        <f t="shared" si="12"/>
        <v>0</v>
      </c>
      <c r="E30" s="16">
        <f t="shared" si="12"/>
        <v>0.020512820512820513</v>
      </c>
      <c r="F30" s="16">
        <f t="shared" si="12"/>
        <v>0.046153846153846156</v>
      </c>
      <c r="G30" s="16">
        <f t="shared" si="12"/>
        <v>0.007462686567164179</v>
      </c>
      <c r="H30" s="16">
        <f t="shared" si="12"/>
        <v>0.044585987261146494</v>
      </c>
      <c r="I30" s="16">
        <f t="shared" si="12"/>
        <v>0.008460236886632826</v>
      </c>
      <c r="J30" s="16">
        <f t="shared" si="12"/>
        <v>0.03225806451612903</v>
      </c>
      <c r="K30" s="16">
        <f t="shared" si="12"/>
        <v>0.03290676416819013</v>
      </c>
      <c r="L30" s="16">
        <f t="shared" si="12"/>
        <v>0.007575757575757576</v>
      </c>
      <c r="M30" s="16">
        <f t="shared" si="12"/>
        <v>0.0018832391713747645</v>
      </c>
      <c r="N30" s="16">
        <f t="shared" si="12"/>
        <v>0.045146726862302484</v>
      </c>
      <c r="O30" s="16">
        <f t="shared" si="12"/>
        <v>0.0327613104524181</v>
      </c>
      <c r="P30" s="16">
        <f t="shared" si="12"/>
        <v>0.01951219512195122</v>
      </c>
      <c r="Q30" s="16">
        <f t="shared" si="12"/>
        <v>0.013192612137203167</v>
      </c>
      <c r="R30" s="16">
        <f t="shared" si="12"/>
        <v>0.007317073170731708</v>
      </c>
      <c r="S30" s="16">
        <f t="shared" si="12"/>
        <v>0.02510460251046025</v>
      </c>
      <c r="T30" s="16">
        <f t="shared" si="12"/>
        <v>0.006036217303822937</v>
      </c>
      <c r="U30" s="16">
        <f t="shared" si="12"/>
        <v>0.0125</v>
      </c>
      <c r="V30" s="16">
        <f t="shared" si="12"/>
        <v>0.017123287671232876</v>
      </c>
      <c r="W30" s="16">
        <f t="shared" si="12"/>
        <v>0.03253796095444685</v>
      </c>
      <c r="X30" s="16">
        <f t="shared" si="12"/>
        <v>0.03208556149732621</v>
      </c>
      <c r="Y30" s="16">
        <f t="shared" si="12"/>
        <v>0.01818181818181818</v>
      </c>
      <c r="Z30" s="16">
        <f t="shared" si="12"/>
        <v>0.051209103840682786</v>
      </c>
      <c r="AA30" s="16">
        <f t="shared" si="12"/>
        <v>0.05027932960893855</v>
      </c>
      <c r="AB30" s="16">
        <f t="shared" si="12"/>
        <v>0.019569471624266144</v>
      </c>
      <c r="AC30" s="16">
        <f t="shared" si="12"/>
        <v>0.018475750577367205</v>
      </c>
      <c r="AD30" s="16">
        <f t="shared" si="12"/>
        <v>0.006507592190889371</v>
      </c>
      <c r="AE30" s="16">
        <f t="shared" si="12"/>
        <v>0.02391304347826087</v>
      </c>
      <c r="AF30" s="16">
        <f t="shared" si="12"/>
        <v>0.02534562211981567</v>
      </c>
      <c r="AG30" s="16">
        <f t="shared" si="12"/>
        <v>0.0136986301369863</v>
      </c>
      <c r="AH30" s="16">
        <f t="shared" si="12"/>
        <v>0.032388663967611336</v>
      </c>
      <c r="AI30" s="16">
        <f t="shared" si="12"/>
        <v>0.036585365853658534</v>
      </c>
      <c r="AJ30" s="16">
        <f t="shared" si="12"/>
        <v>0.03879310344827586</v>
      </c>
      <c r="AK30" s="16">
        <f t="shared" si="12"/>
        <v>0.020833333333333332</v>
      </c>
      <c r="AL30" s="16">
        <f t="shared" si="12"/>
        <v>0.01594896331738437</v>
      </c>
      <c r="AM30" s="16">
        <f t="shared" si="12"/>
        <v>0.012113055181695828</v>
      </c>
      <c r="AN30" s="16">
        <f t="shared" si="12"/>
        <v>0.021897810218978103</v>
      </c>
      <c r="AO30" s="16">
        <f t="shared" si="12"/>
        <v>0.015706806282722512</v>
      </c>
      <c r="AP30" s="16">
        <f t="shared" si="12"/>
        <v>0.04878048780487805</v>
      </c>
      <c r="AQ30" s="16">
        <f t="shared" si="12"/>
        <v>0.02824858757062147</v>
      </c>
      <c r="AR30" s="16">
        <f t="shared" si="12"/>
        <v>0.028112449799196786</v>
      </c>
      <c r="AS30" s="16">
        <f t="shared" si="12"/>
        <v>0.02460052879641338</v>
      </c>
      <c r="AT30" s="16">
        <f t="shared" si="12"/>
        <v>0.02230151650312221</v>
      </c>
      <c r="AU30" s="16">
        <f t="shared" si="12"/>
        <v>0.023510213948990694</v>
      </c>
      <c r="AV30" s="1" t="s">
        <v>17</v>
      </c>
      <c r="AW30" s="2"/>
      <c r="AX30" s="2"/>
      <c r="AY30" s="2"/>
    </row>
    <row r="31" spans="2:52" ht="15">
      <c r="B31" s="1" t="s">
        <v>58</v>
      </c>
      <c r="C31" s="14">
        <v>4</v>
      </c>
      <c r="D31" s="14">
        <v>1</v>
      </c>
      <c r="E31" s="14">
        <v>5</v>
      </c>
      <c r="F31" s="14">
        <v>8</v>
      </c>
      <c r="G31" s="14">
        <v>3</v>
      </c>
      <c r="H31" s="14">
        <v>13</v>
      </c>
      <c r="I31" s="14">
        <v>16</v>
      </c>
      <c r="J31" s="14">
        <v>4</v>
      </c>
      <c r="K31" s="14">
        <v>23</v>
      </c>
      <c r="L31" s="14">
        <v>7</v>
      </c>
      <c r="M31" s="14">
        <v>9</v>
      </c>
      <c r="N31" s="14">
        <v>15</v>
      </c>
      <c r="O31" s="14">
        <v>16</v>
      </c>
      <c r="P31" s="14">
        <v>21</v>
      </c>
      <c r="Q31" s="14">
        <v>48</v>
      </c>
      <c r="R31" s="14">
        <v>18</v>
      </c>
      <c r="S31" s="14">
        <v>15</v>
      </c>
      <c r="T31" s="14">
        <v>12</v>
      </c>
      <c r="U31" s="14">
        <v>2</v>
      </c>
      <c r="V31" s="14">
        <v>19</v>
      </c>
      <c r="W31" s="14">
        <v>13</v>
      </c>
      <c r="X31" s="14">
        <v>8</v>
      </c>
      <c r="Y31" s="14">
        <v>12</v>
      </c>
      <c r="Z31" s="14">
        <v>11</v>
      </c>
      <c r="AA31" s="14">
        <v>3</v>
      </c>
      <c r="AB31" s="14">
        <v>15</v>
      </c>
      <c r="AC31" s="14">
        <v>13</v>
      </c>
      <c r="AD31" s="14">
        <v>12</v>
      </c>
      <c r="AE31" s="14">
        <v>20</v>
      </c>
      <c r="AF31" s="14">
        <v>21</v>
      </c>
      <c r="AG31" s="14">
        <v>15</v>
      </c>
      <c r="AH31" s="14">
        <v>12</v>
      </c>
      <c r="AI31" s="14">
        <v>19</v>
      </c>
      <c r="AJ31" s="14">
        <v>13</v>
      </c>
      <c r="AK31" s="14">
        <v>1</v>
      </c>
      <c r="AL31" s="14">
        <v>16</v>
      </c>
      <c r="AM31" s="14">
        <v>13</v>
      </c>
      <c r="AN31" s="14">
        <v>5</v>
      </c>
      <c r="AO31" s="14">
        <v>4</v>
      </c>
      <c r="AP31" s="14">
        <v>11</v>
      </c>
      <c r="AQ31" s="14">
        <v>5</v>
      </c>
      <c r="AR31" s="14">
        <v>6</v>
      </c>
      <c r="AS31" s="27">
        <f>C31+D31+E31+F31+G31+H31+I31+J31+K31+L31+M31+N31+O31+P31+Q31+R31+S31+T31+U31+X31+Z31+AA31+AB31</f>
        <v>277</v>
      </c>
      <c r="AT31" s="14">
        <f>V31+W31+Y31+AC31+AD31+AE31+AF31+AG31+AH31+AI31+AJ31+AK31+AL31+AM31+AN31+AO31+AP31+AQ31+AR31</f>
        <v>230</v>
      </c>
      <c r="AU31" s="14">
        <f>SUM(C31:AR31)</f>
        <v>507</v>
      </c>
      <c r="AV31" s="1" t="s">
        <v>58</v>
      </c>
      <c r="AW31" s="9"/>
      <c r="AX31" s="9"/>
      <c r="AY31" s="9"/>
      <c r="AZ31" s="9"/>
    </row>
    <row r="32" spans="2:51" ht="15">
      <c r="B32" s="1" t="s">
        <v>17</v>
      </c>
      <c r="C32" s="16">
        <f aca="true" t="shared" si="13" ref="C32:AU32">C31/C22</f>
        <v>0.046511627906976744</v>
      </c>
      <c r="D32" s="16">
        <f t="shared" si="13"/>
        <v>0.3333333333333333</v>
      </c>
      <c r="E32" s="16">
        <f t="shared" si="13"/>
        <v>0.02564102564102564</v>
      </c>
      <c r="F32" s="16">
        <f t="shared" si="13"/>
        <v>0.03076923076923077</v>
      </c>
      <c r="G32" s="16">
        <f t="shared" si="13"/>
        <v>0.007462686567164179</v>
      </c>
      <c r="H32" s="16">
        <f t="shared" si="13"/>
        <v>0.041401273885350316</v>
      </c>
      <c r="I32" s="16">
        <f t="shared" si="13"/>
        <v>0.02707275803722504</v>
      </c>
      <c r="J32" s="16">
        <f t="shared" si="13"/>
        <v>0.016129032258064516</v>
      </c>
      <c r="K32" s="16">
        <f t="shared" si="13"/>
        <v>0.04204753199268738</v>
      </c>
      <c r="L32" s="16">
        <f t="shared" si="13"/>
        <v>0.05303030303030303</v>
      </c>
      <c r="M32" s="16">
        <f t="shared" si="13"/>
        <v>0.01694915254237288</v>
      </c>
      <c r="N32" s="16">
        <f t="shared" si="13"/>
        <v>0.033860045146726865</v>
      </c>
      <c r="O32" s="16">
        <f t="shared" si="13"/>
        <v>0.0249609984399376</v>
      </c>
      <c r="P32" s="16">
        <f t="shared" si="13"/>
        <v>0.03414634146341464</v>
      </c>
      <c r="Q32" s="16">
        <f t="shared" si="13"/>
        <v>0.1266490765171504</v>
      </c>
      <c r="R32" s="16">
        <f t="shared" si="13"/>
        <v>0.04390243902439024</v>
      </c>
      <c r="S32" s="16">
        <f t="shared" si="13"/>
        <v>0.03138075313807531</v>
      </c>
      <c r="T32" s="16">
        <f t="shared" si="13"/>
        <v>0.02414486921529175</v>
      </c>
      <c r="U32" s="16">
        <f t="shared" si="13"/>
        <v>0.0125</v>
      </c>
      <c r="V32" s="16">
        <f t="shared" si="13"/>
        <v>0.032534246575342464</v>
      </c>
      <c r="W32" s="16">
        <f t="shared" si="13"/>
        <v>0.028199566160520606</v>
      </c>
      <c r="X32" s="16">
        <f t="shared" si="13"/>
        <v>0.0213903743315508</v>
      </c>
      <c r="Y32" s="16">
        <f t="shared" si="13"/>
        <v>0.015584415584415584</v>
      </c>
      <c r="Z32" s="16">
        <f t="shared" si="13"/>
        <v>0.015647226173541962</v>
      </c>
      <c r="AA32" s="16">
        <f t="shared" si="13"/>
        <v>0.01675977653631285</v>
      </c>
      <c r="AB32" s="16">
        <f t="shared" si="13"/>
        <v>0.029354207436399216</v>
      </c>
      <c r="AC32" s="16">
        <f t="shared" si="13"/>
        <v>0.03002309468822171</v>
      </c>
      <c r="AD32" s="16">
        <f t="shared" si="13"/>
        <v>0.026030368763557483</v>
      </c>
      <c r="AE32" s="16">
        <f t="shared" si="13"/>
        <v>0.043478260869565216</v>
      </c>
      <c r="AF32" s="16">
        <f t="shared" si="13"/>
        <v>0.04838709677419355</v>
      </c>
      <c r="AG32" s="16">
        <f t="shared" si="13"/>
        <v>0.03424657534246575</v>
      </c>
      <c r="AH32" s="16">
        <f t="shared" si="13"/>
        <v>0.048582995951417005</v>
      </c>
      <c r="AI32" s="16">
        <f t="shared" si="13"/>
        <v>0.033101045296167246</v>
      </c>
      <c r="AJ32" s="16">
        <f t="shared" si="13"/>
        <v>0.028017241379310345</v>
      </c>
      <c r="AK32" s="16">
        <f t="shared" si="13"/>
        <v>0.010416666666666666</v>
      </c>
      <c r="AL32" s="16">
        <f t="shared" si="13"/>
        <v>0.025518341307814992</v>
      </c>
      <c r="AM32" s="16">
        <f t="shared" si="13"/>
        <v>0.017496635262449527</v>
      </c>
      <c r="AN32" s="16">
        <f t="shared" si="13"/>
        <v>0.01824817518248175</v>
      </c>
      <c r="AO32" s="16">
        <f t="shared" si="13"/>
        <v>0.020942408376963352</v>
      </c>
      <c r="AP32" s="16">
        <f t="shared" si="13"/>
        <v>0.06707317073170732</v>
      </c>
      <c r="AQ32" s="16">
        <f t="shared" si="13"/>
        <v>0.02824858757062147</v>
      </c>
      <c r="AR32" s="16">
        <f t="shared" si="13"/>
        <v>0.024096385542168676</v>
      </c>
      <c r="AS32" s="16">
        <f t="shared" si="13"/>
        <v>0.03184274054489022</v>
      </c>
      <c r="AT32" s="16">
        <f t="shared" si="13"/>
        <v>0.029310564546960623</v>
      </c>
      <c r="AU32" s="16">
        <f t="shared" si="13"/>
        <v>0.030641846972077842</v>
      </c>
      <c r="AV32" s="1" t="s">
        <v>17</v>
      </c>
      <c r="AW32" s="2"/>
      <c r="AX32" s="2"/>
      <c r="AY32" s="2"/>
    </row>
    <row r="33" spans="2:52" ht="15">
      <c r="B33" s="1" t="s">
        <v>78</v>
      </c>
      <c r="C33" s="14">
        <v>23</v>
      </c>
      <c r="D33" s="14">
        <v>0</v>
      </c>
      <c r="E33" s="14">
        <v>30</v>
      </c>
      <c r="F33" s="14">
        <v>33</v>
      </c>
      <c r="G33" s="14">
        <v>57</v>
      </c>
      <c r="H33" s="14">
        <v>21</v>
      </c>
      <c r="I33" s="14">
        <v>61</v>
      </c>
      <c r="J33" s="14">
        <v>22</v>
      </c>
      <c r="K33" s="14">
        <v>58</v>
      </c>
      <c r="L33" s="14">
        <v>15</v>
      </c>
      <c r="M33" s="14">
        <v>15</v>
      </c>
      <c r="N33" s="14">
        <v>17</v>
      </c>
      <c r="O33" s="14">
        <v>23</v>
      </c>
      <c r="P33" s="14">
        <v>48</v>
      </c>
      <c r="Q33" s="14">
        <v>45</v>
      </c>
      <c r="R33" s="14">
        <v>19</v>
      </c>
      <c r="S33" s="14">
        <v>85</v>
      </c>
      <c r="T33" s="14">
        <v>47</v>
      </c>
      <c r="U33" s="14">
        <v>22</v>
      </c>
      <c r="V33" s="14">
        <v>31</v>
      </c>
      <c r="W33" s="14">
        <v>31</v>
      </c>
      <c r="X33" s="14">
        <v>38</v>
      </c>
      <c r="Y33" s="14">
        <v>39</v>
      </c>
      <c r="Z33" s="14">
        <v>70</v>
      </c>
      <c r="AA33" s="14">
        <v>35</v>
      </c>
      <c r="AB33" s="14">
        <v>46</v>
      </c>
      <c r="AC33" s="14">
        <v>61</v>
      </c>
      <c r="AD33" s="14">
        <v>24</v>
      </c>
      <c r="AE33" s="14">
        <v>18</v>
      </c>
      <c r="AF33" s="14">
        <v>12</v>
      </c>
      <c r="AG33" s="14">
        <v>17</v>
      </c>
      <c r="AH33" s="14">
        <v>19</v>
      </c>
      <c r="AI33" s="14">
        <v>54</v>
      </c>
      <c r="AJ33" s="14">
        <v>34</v>
      </c>
      <c r="AK33" s="14">
        <v>8</v>
      </c>
      <c r="AL33" s="14">
        <v>29</v>
      </c>
      <c r="AM33" s="14">
        <v>166</v>
      </c>
      <c r="AN33" s="14">
        <v>11</v>
      </c>
      <c r="AO33" s="14">
        <v>32</v>
      </c>
      <c r="AP33" s="14">
        <v>16</v>
      </c>
      <c r="AQ33" s="14">
        <v>34</v>
      </c>
      <c r="AR33" s="14">
        <v>43</v>
      </c>
      <c r="AS33" s="27">
        <f>C33+D33+E33+F33+G33+H33+I33+J33+K33+L33+M33+N33+O33+P33+Q33+R33+S33+T33+U33+X33+Z33+AA33+AB33</f>
        <v>830</v>
      </c>
      <c r="AT33" s="14">
        <f>V33+W33+Y33+AC33+AD33+AE33+AF33+AG33+AH33+AI33+AJ33+AK33+AL33+AM33+AN33+AO33+AP33+AQ33+AR33</f>
        <v>679</v>
      </c>
      <c r="AU33" s="14">
        <f>SUM(C33:AR33)</f>
        <v>1509</v>
      </c>
      <c r="AV33" s="1" t="s">
        <v>78</v>
      </c>
      <c r="AW33" s="9">
        <f>AU33/AU$55</f>
        <v>1.015751211631664</v>
      </c>
      <c r="AX33" s="9">
        <v>1</v>
      </c>
      <c r="AY33" s="9"/>
      <c r="AZ33" s="8">
        <f>AX33+AY33</f>
        <v>1</v>
      </c>
    </row>
    <row r="34" spans="2:51" ht="15">
      <c r="B34" s="1" t="s">
        <v>17</v>
      </c>
      <c r="C34" s="16">
        <f aca="true" t="shared" si="14" ref="C34:AU34">C33/C22</f>
        <v>0.26744186046511625</v>
      </c>
      <c r="D34" s="16">
        <f t="shared" si="14"/>
        <v>0</v>
      </c>
      <c r="E34" s="16">
        <f t="shared" si="14"/>
        <v>0.15384615384615385</v>
      </c>
      <c r="F34" s="16">
        <f t="shared" si="14"/>
        <v>0.12692307692307692</v>
      </c>
      <c r="G34" s="16">
        <f t="shared" si="14"/>
        <v>0.1417910447761194</v>
      </c>
      <c r="H34" s="16">
        <f t="shared" si="14"/>
        <v>0.06687898089171974</v>
      </c>
      <c r="I34" s="16">
        <f t="shared" si="14"/>
        <v>0.10321489001692047</v>
      </c>
      <c r="J34" s="16">
        <f t="shared" si="14"/>
        <v>0.08870967741935484</v>
      </c>
      <c r="K34" s="16">
        <f t="shared" si="14"/>
        <v>0.10603290676416818</v>
      </c>
      <c r="L34" s="16">
        <f t="shared" si="14"/>
        <v>0.11363636363636363</v>
      </c>
      <c r="M34" s="16">
        <f t="shared" si="14"/>
        <v>0.02824858757062147</v>
      </c>
      <c r="N34" s="16">
        <f t="shared" si="14"/>
        <v>0.03837471783295711</v>
      </c>
      <c r="O34" s="16">
        <f t="shared" si="14"/>
        <v>0.0358814352574103</v>
      </c>
      <c r="P34" s="16">
        <f t="shared" si="14"/>
        <v>0.07804878048780488</v>
      </c>
      <c r="Q34" s="16">
        <f t="shared" si="14"/>
        <v>0.11873350923482849</v>
      </c>
      <c r="R34" s="16">
        <f t="shared" si="14"/>
        <v>0.046341463414634146</v>
      </c>
      <c r="S34" s="16">
        <f t="shared" si="14"/>
        <v>0.17782426778242677</v>
      </c>
      <c r="T34" s="16">
        <f t="shared" si="14"/>
        <v>0.09456740442655935</v>
      </c>
      <c r="U34" s="16">
        <f t="shared" si="14"/>
        <v>0.1375</v>
      </c>
      <c r="V34" s="16">
        <f t="shared" si="14"/>
        <v>0.053082191780821915</v>
      </c>
      <c r="W34" s="16">
        <f t="shared" si="14"/>
        <v>0.06724511930585683</v>
      </c>
      <c r="X34" s="16">
        <f t="shared" si="14"/>
        <v>0.10160427807486631</v>
      </c>
      <c r="Y34" s="16">
        <f t="shared" si="14"/>
        <v>0.05064935064935065</v>
      </c>
      <c r="Z34" s="16">
        <f t="shared" si="14"/>
        <v>0.09957325746799431</v>
      </c>
      <c r="AA34" s="16">
        <f t="shared" si="14"/>
        <v>0.19553072625698323</v>
      </c>
      <c r="AB34" s="16">
        <f t="shared" si="14"/>
        <v>0.09001956947162426</v>
      </c>
      <c r="AC34" s="16">
        <f t="shared" si="14"/>
        <v>0.14087759815242495</v>
      </c>
      <c r="AD34" s="16">
        <f t="shared" si="14"/>
        <v>0.052060737527114966</v>
      </c>
      <c r="AE34" s="16">
        <f t="shared" si="14"/>
        <v>0.0391304347826087</v>
      </c>
      <c r="AF34" s="16">
        <f t="shared" si="14"/>
        <v>0.027649769585253458</v>
      </c>
      <c r="AG34" s="16">
        <f t="shared" si="14"/>
        <v>0.03881278538812785</v>
      </c>
      <c r="AH34" s="16">
        <f t="shared" si="14"/>
        <v>0.07692307692307693</v>
      </c>
      <c r="AI34" s="16">
        <f t="shared" si="14"/>
        <v>0.09407665505226481</v>
      </c>
      <c r="AJ34" s="16">
        <f t="shared" si="14"/>
        <v>0.07327586206896551</v>
      </c>
      <c r="AK34" s="16">
        <f t="shared" si="14"/>
        <v>0.08333333333333333</v>
      </c>
      <c r="AL34" s="16">
        <f t="shared" si="14"/>
        <v>0.046251993620414676</v>
      </c>
      <c r="AM34" s="16">
        <f t="shared" si="14"/>
        <v>0.2234185733512786</v>
      </c>
      <c r="AN34" s="16">
        <f t="shared" si="14"/>
        <v>0.040145985401459854</v>
      </c>
      <c r="AO34" s="16">
        <f t="shared" si="14"/>
        <v>0.16753926701570682</v>
      </c>
      <c r="AP34" s="16">
        <f t="shared" si="14"/>
        <v>0.0975609756097561</v>
      </c>
      <c r="AQ34" s="16">
        <f t="shared" si="14"/>
        <v>0.192090395480226</v>
      </c>
      <c r="AR34" s="16">
        <f t="shared" si="14"/>
        <v>0.17269076305220885</v>
      </c>
      <c r="AS34" s="16">
        <f t="shared" si="14"/>
        <v>0.09541326589263134</v>
      </c>
      <c r="AT34" s="16">
        <f t="shared" si="14"/>
        <v>0.08652988403211419</v>
      </c>
      <c r="AU34" s="16">
        <f t="shared" si="14"/>
        <v>0.09120029010032636</v>
      </c>
      <c r="AV34" s="1" t="s">
        <v>17</v>
      </c>
      <c r="AW34" s="2"/>
      <c r="AX34" s="2"/>
      <c r="AY34" s="2"/>
    </row>
    <row r="35" spans="2:51" ht="15">
      <c r="B35" s="1" t="s">
        <v>79</v>
      </c>
      <c r="C35" s="27">
        <v>2</v>
      </c>
      <c r="D35" s="27">
        <v>0</v>
      </c>
      <c r="E35" s="27">
        <v>2</v>
      </c>
      <c r="F35" s="27">
        <v>4</v>
      </c>
      <c r="G35" s="27">
        <v>2</v>
      </c>
      <c r="H35" s="27">
        <v>0</v>
      </c>
      <c r="I35" s="27">
        <v>6</v>
      </c>
      <c r="J35" s="27">
        <v>2</v>
      </c>
      <c r="K35" s="27">
        <v>10</v>
      </c>
      <c r="L35" s="27">
        <v>1</v>
      </c>
      <c r="M35" s="27">
        <v>1</v>
      </c>
      <c r="N35" s="27">
        <v>4</v>
      </c>
      <c r="O35" s="27">
        <v>9</v>
      </c>
      <c r="P35" s="27">
        <v>9</v>
      </c>
      <c r="Q35" s="27">
        <v>6</v>
      </c>
      <c r="R35" s="27">
        <v>6</v>
      </c>
      <c r="S35" s="27">
        <v>10</v>
      </c>
      <c r="T35" s="27">
        <v>4</v>
      </c>
      <c r="U35" s="27">
        <v>1</v>
      </c>
      <c r="V35" s="27">
        <v>21</v>
      </c>
      <c r="W35" s="27">
        <v>9</v>
      </c>
      <c r="X35" s="27">
        <v>4</v>
      </c>
      <c r="Y35" s="27">
        <v>6</v>
      </c>
      <c r="Z35" s="27">
        <v>15</v>
      </c>
      <c r="AA35" s="27">
        <v>1</v>
      </c>
      <c r="AB35" s="27">
        <v>4</v>
      </c>
      <c r="AC35" s="27">
        <v>3</v>
      </c>
      <c r="AD35" s="27">
        <v>7</v>
      </c>
      <c r="AE35" s="27">
        <v>8</v>
      </c>
      <c r="AF35" s="27">
        <v>10</v>
      </c>
      <c r="AG35" s="27">
        <v>11</v>
      </c>
      <c r="AH35" s="27">
        <v>2</v>
      </c>
      <c r="AI35" s="27">
        <v>13</v>
      </c>
      <c r="AJ35" s="27">
        <v>9</v>
      </c>
      <c r="AK35" s="27">
        <v>1</v>
      </c>
      <c r="AL35" s="27">
        <v>4</v>
      </c>
      <c r="AM35" s="27">
        <v>9</v>
      </c>
      <c r="AN35" s="27">
        <v>11</v>
      </c>
      <c r="AO35" s="27">
        <v>9</v>
      </c>
      <c r="AP35" s="27">
        <v>9</v>
      </c>
      <c r="AQ35" s="27">
        <v>0</v>
      </c>
      <c r="AR35" s="27">
        <v>10</v>
      </c>
      <c r="AS35" s="27">
        <f>C35+D35+E35+F35+G35+H35+I35+J35+K35+L35+M35+N35+O35+P35+Q35+R35+S35+T35+U35+X35+Z35+AA35+AB35</f>
        <v>103</v>
      </c>
      <c r="AT35" s="14">
        <f>V35+W35+Y35+AC35+AD35+AE35+AF35+AG35+AH35+AI35+AJ35+AK35+AL35+AM35+AN35+AO35+AP35+AQ35+AR35</f>
        <v>152</v>
      </c>
      <c r="AU35" s="14">
        <f>SUM(C35:AR35)</f>
        <v>255</v>
      </c>
      <c r="AV35" s="1" t="s">
        <v>79</v>
      </c>
      <c r="AW35" s="2"/>
      <c r="AX35" s="2"/>
      <c r="AY35" s="2"/>
    </row>
    <row r="36" spans="2:51" ht="15">
      <c r="B36" s="1" t="s">
        <v>17</v>
      </c>
      <c r="C36" s="16">
        <f>C35/C22</f>
        <v>0.023255813953488372</v>
      </c>
      <c r="D36" s="16">
        <f aca="true" t="shared" si="15" ref="D36:AU36">D35/D22</f>
        <v>0</v>
      </c>
      <c r="E36" s="16">
        <f t="shared" si="15"/>
        <v>0.010256410256410256</v>
      </c>
      <c r="F36" s="16">
        <f t="shared" si="15"/>
        <v>0.015384615384615385</v>
      </c>
      <c r="G36" s="16">
        <f t="shared" si="15"/>
        <v>0.004975124378109453</v>
      </c>
      <c r="H36" s="16">
        <f t="shared" si="15"/>
        <v>0</v>
      </c>
      <c r="I36" s="16">
        <f t="shared" si="15"/>
        <v>0.01015228426395939</v>
      </c>
      <c r="J36" s="16">
        <f t="shared" si="15"/>
        <v>0.008064516129032258</v>
      </c>
      <c r="K36" s="16">
        <f t="shared" si="15"/>
        <v>0.018281535648994516</v>
      </c>
      <c r="L36" s="16">
        <f t="shared" si="15"/>
        <v>0.007575757575757576</v>
      </c>
      <c r="M36" s="16">
        <f t="shared" si="15"/>
        <v>0.0018832391713747645</v>
      </c>
      <c r="N36" s="16">
        <f t="shared" si="15"/>
        <v>0.009029345372460496</v>
      </c>
      <c r="O36" s="16">
        <f t="shared" si="15"/>
        <v>0.014040561622464899</v>
      </c>
      <c r="P36" s="16">
        <f t="shared" si="15"/>
        <v>0.014634146341463415</v>
      </c>
      <c r="Q36" s="16">
        <f t="shared" si="15"/>
        <v>0.0158311345646438</v>
      </c>
      <c r="R36" s="16">
        <f t="shared" si="15"/>
        <v>0.014634146341463415</v>
      </c>
      <c r="S36" s="16">
        <f t="shared" si="15"/>
        <v>0.02092050209205021</v>
      </c>
      <c r="T36" s="16">
        <f t="shared" si="15"/>
        <v>0.008048289738430584</v>
      </c>
      <c r="U36" s="16">
        <f t="shared" si="15"/>
        <v>0.00625</v>
      </c>
      <c r="V36" s="16">
        <f t="shared" si="15"/>
        <v>0.03595890410958904</v>
      </c>
      <c r="W36" s="16">
        <f t="shared" si="15"/>
        <v>0.019522776572668113</v>
      </c>
      <c r="X36" s="16">
        <f t="shared" si="15"/>
        <v>0.0106951871657754</v>
      </c>
      <c r="Y36" s="16">
        <f t="shared" si="15"/>
        <v>0.007792207792207792</v>
      </c>
      <c r="Z36" s="16">
        <f t="shared" si="15"/>
        <v>0.021337126600284494</v>
      </c>
      <c r="AA36" s="16">
        <f t="shared" si="15"/>
        <v>0.00558659217877095</v>
      </c>
      <c r="AB36" s="16">
        <f t="shared" si="15"/>
        <v>0.007827788649706457</v>
      </c>
      <c r="AC36" s="16">
        <f t="shared" si="15"/>
        <v>0.006928406466512702</v>
      </c>
      <c r="AD36" s="16">
        <f t="shared" si="15"/>
        <v>0.015184381778741865</v>
      </c>
      <c r="AE36" s="16">
        <f t="shared" si="15"/>
        <v>0.017391304347826087</v>
      </c>
      <c r="AF36" s="16">
        <f t="shared" si="15"/>
        <v>0.02304147465437788</v>
      </c>
      <c r="AG36" s="16">
        <f t="shared" si="15"/>
        <v>0.02511415525114155</v>
      </c>
      <c r="AH36" s="16">
        <f t="shared" si="15"/>
        <v>0.008097165991902834</v>
      </c>
      <c r="AI36" s="16">
        <f t="shared" si="15"/>
        <v>0.02264808362369338</v>
      </c>
      <c r="AJ36" s="16">
        <f t="shared" si="15"/>
        <v>0.01939655172413793</v>
      </c>
      <c r="AK36" s="16">
        <f t="shared" si="15"/>
        <v>0.010416666666666666</v>
      </c>
      <c r="AL36" s="16">
        <f t="shared" si="15"/>
        <v>0.006379585326953748</v>
      </c>
      <c r="AM36" s="16">
        <f t="shared" si="15"/>
        <v>0.012113055181695828</v>
      </c>
      <c r="AN36" s="16">
        <f t="shared" si="15"/>
        <v>0.040145985401459854</v>
      </c>
      <c r="AO36" s="16">
        <f t="shared" si="15"/>
        <v>0.04712041884816754</v>
      </c>
      <c r="AP36" s="16">
        <f t="shared" si="15"/>
        <v>0.054878048780487805</v>
      </c>
      <c r="AQ36" s="16">
        <f t="shared" si="15"/>
        <v>0</v>
      </c>
      <c r="AR36" s="16">
        <f t="shared" si="15"/>
        <v>0.040160642570281124</v>
      </c>
      <c r="AS36" s="16">
        <f t="shared" si="15"/>
        <v>0.01184044143004943</v>
      </c>
      <c r="AT36" s="16">
        <f t="shared" si="15"/>
        <v>0.01937046004842615</v>
      </c>
      <c r="AU36" s="16">
        <f t="shared" si="15"/>
        <v>0.015411579838027318</v>
      </c>
      <c r="AV36" s="1" t="s">
        <v>17</v>
      </c>
      <c r="AW36" s="2"/>
      <c r="AX36" s="2"/>
      <c r="AY36" s="2"/>
    </row>
    <row r="37" spans="2:52" ht="15">
      <c r="B37" s="1" t="s">
        <v>61</v>
      </c>
      <c r="C37" s="27">
        <v>13</v>
      </c>
      <c r="D37" s="27">
        <v>0</v>
      </c>
      <c r="E37" s="27">
        <v>30</v>
      </c>
      <c r="F37" s="27">
        <v>48</v>
      </c>
      <c r="G37" s="27">
        <v>61</v>
      </c>
      <c r="H37" s="27">
        <v>36</v>
      </c>
      <c r="I37" s="27">
        <v>39</v>
      </c>
      <c r="J37" s="27">
        <v>28</v>
      </c>
      <c r="K37" s="27">
        <v>74</v>
      </c>
      <c r="L37" s="27">
        <v>17</v>
      </c>
      <c r="M37" s="27">
        <v>55</v>
      </c>
      <c r="N37" s="27">
        <v>42</v>
      </c>
      <c r="O37" s="27">
        <v>62</v>
      </c>
      <c r="P37" s="27">
        <v>69</v>
      </c>
      <c r="Q37" s="27">
        <v>54</v>
      </c>
      <c r="R37" s="27">
        <v>36</v>
      </c>
      <c r="S37" s="27">
        <v>57</v>
      </c>
      <c r="T37" s="27">
        <v>96</v>
      </c>
      <c r="U37" s="27">
        <v>20</v>
      </c>
      <c r="V37" s="27">
        <v>78</v>
      </c>
      <c r="W37" s="27">
        <v>59</v>
      </c>
      <c r="X37" s="27">
        <v>36</v>
      </c>
      <c r="Y37" s="27">
        <v>42</v>
      </c>
      <c r="Z37" s="27">
        <v>84</v>
      </c>
      <c r="AA37" s="27">
        <v>8</v>
      </c>
      <c r="AB37" s="27">
        <v>42</v>
      </c>
      <c r="AC37" s="27">
        <v>68</v>
      </c>
      <c r="AD37" s="27">
        <v>63</v>
      </c>
      <c r="AE37" s="27">
        <v>67</v>
      </c>
      <c r="AF37" s="27">
        <v>53</v>
      </c>
      <c r="AG37" s="27">
        <v>52</v>
      </c>
      <c r="AH37" s="27">
        <v>32</v>
      </c>
      <c r="AI37" s="27">
        <v>52</v>
      </c>
      <c r="AJ37" s="27">
        <v>52</v>
      </c>
      <c r="AK37" s="27">
        <v>16</v>
      </c>
      <c r="AL37" s="27">
        <v>42</v>
      </c>
      <c r="AM37" s="27">
        <v>146</v>
      </c>
      <c r="AN37" s="27">
        <v>28</v>
      </c>
      <c r="AO37" s="27">
        <v>20</v>
      </c>
      <c r="AP37" s="27">
        <v>18</v>
      </c>
      <c r="AQ37" s="27">
        <v>18</v>
      </c>
      <c r="AR37" s="27">
        <v>35</v>
      </c>
      <c r="AS37" s="27">
        <f>C37+D37+E37+F37+G37+H37+I37+J37+K37+L37+M37+N37+O37+P37+Q37+R37+S37+T37+U37+X37+Z37+AA37+AB37</f>
        <v>1007</v>
      </c>
      <c r="AT37" s="14">
        <f>V37+W37+Y37+AC37+AD37+AE37+AF37+AG37+AH37+AI37+AJ37+AK37+AL37+AM37+AN37+AO37+AP37+AQ37+AR37</f>
        <v>941</v>
      </c>
      <c r="AU37" s="14">
        <f>SUM(C37:AR37)</f>
        <v>1948</v>
      </c>
      <c r="AV37" s="1" t="s">
        <v>61</v>
      </c>
      <c r="AW37" s="9">
        <f>AU37/AU$55</f>
        <v>1.3112547119009155</v>
      </c>
      <c r="AX37" s="9">
        <v>1</v>
      </c>
      <c r="AY37" s="9"/>
      <c r="AZ37" s="8">
        <f>AX37+AY37</f>
        <v>1</v>
      </c>
    </row>
    <row r="38" spans="2:51" ht="15">
      <c r="B38" s="1" t="s">
        <v>17</v>
      </c>
      <c r="C38" s="16">
        <f>C37/C22</f>
        <v>0.1511627906976744</v>
      </c>
      <c r="D38" s="16">
        <f aca="true" t="shared" si="16" ref="D38:AT38">D37/D22</f>
        <v>0</v>
      </c>
      <c r="E38" s="16">
        <f t="shared" si="16"/>
        <v>0.15384615384615385</v>
      </c>
      <c r="F38" s="16">
        <f t="shared" si="16"/>
        <v>0.18461538461538463</v>
      </c>
      <c r="G38" s="16">
        <f t="shared" si="16"/>
        <v>0.1517412935323383</v>
      </c>
      <c r="H38" s="16">
        <f t="shared" si="16"/>
        <v>0.11464968152866242</v>
      </c>
      <c r="I38" s="16">
        <f t="shared" si="16"/>
        <v>0.06598984771573604</v>
      </c>
      <c r="J38" s="16">
        <f t="shared" si="16"/>
        <v>0.11290322580645161</v>
      </c>
      <c r="K38" s="16">
        <f t="shared" si="16"/>
        <v>0.13528336380255943</v>
      </c>
      <c r="L38" s="16">
        <f t="shared" si="16"/>
        <v>0.12878787878787878</v>
      </c>
      <c r="M38" s="16">
        <f t="shared" si="16"/>
        <v>0.10357815442561205</v>
      </c>
      <c r="N38" s="16">
        <f t="shared" si="16"/>
        <v>0.09480812641083522</v>
      </c>
      <c r="O38" s="16">
        <f t="shared" si="16"/>
        <v>0.0967238689547582</v>
      </c>
      <c r="P38" s="16">
        <f t="shared" si="16"/>
        <v>0.11219512195121951</v>
      </c>
      <c r="Q38" s="16">
        <f t="shared" si="16"/>
        <v>0.1424802110817942</v>
      </c>
      <c r="R38" s="16">
        <f t="shared" si="16"/>
        <v>0.08780487804878048</v>
      </c>
      <c r="S38" s="16">
        <f t="shared" si="16"/>
        <v>0.1192468619246862</v>
      </c>
      <c r="T38" s="16">
        <f t="shared" si="16"/>
        <v>0.193158953722334</v>
      </c>
      <c r="U38" s="16">
        <f t="shared" si="16"/>
        <v>0.125</v>
      </c>
      <c r="V38" s="16">
        <f t="shared" si="16"/>
        <v>0.13356164383561644</v>
      </c>
      <c r="W38" s="16">
        <f t="shared" si="16"/>
        <v>0.1279826464208243</v>
      </c>
      <c r="X38" s="16">
        <f t="shared" si="16"/>
        <v>0.0962566844919786</v>
      </c>
      <c r="Y38" s="16">
        <f t="shared" si="16"/>
        <v>0.05454545454545454</v>
      </c>
      <c r="Z38" s="16">
        <f t="shared" si="16"/>
        <v>0.11948790896159317</v>
      </c>
      <c r="AA38" s="16">
        <f t="shared" si="16"/>
        <v>0.0446927374301676</v>
      </c>
      <c r="AB38" s="16">
        <f t="shared" si="16"/>
        <v>0.0821917808219178</v>
      </c>
      <c r="AC38" s="16">
        <f t="shared" si="16"/>
        <v>0.15704387990762125</v>
      </c>
      <c r="AD38" s="16">
        <f t="shared" si="16"/>
        <v>0.13665943600867678</v>
      </c>
      <c r="AE38" s="16">
        <f t="shared" si="16"/>
        <v>0.14565217391304347</v>
      </c>
      <c r="AF38" s="16">
        <f t="shared" si="16"/>
        <v>0.12211981566820276</v>
      </c>
      <c r="AG38" s="16">
        <f t="shared" si="16"/>
        <v>0.1187214611872146</v>
      </c>
      <c r="AH38" s="16">
        <f t="shared" si="16"/>
        <v>0.12955465587044535</v>
      </c>
      <c r="AI38" s="16">
        <f t="shared" si="16"/>
        <v>0.09059233449477352</v>
      </c>
      <c r="AJ38" s="16">
        <f t="shared" si="16"/>
        <v>0.11206896551724138</v>
      </c>
      <c r="AK38" s="16">
        <f t="shared" si="16"/>
        <v>0.16666666666666666</v>
      </c>
      <c r="AL38" s="16">
        <f t="shared" si="16"/>
        <v>0.06698564593301436</v>
      </c>
      <c r="AM38" s="16">
        <f t="shared" si="16"/>
        <v>0.19650067294751009</v>
      </c>
      <c r="AN38" s="16">
        <f t="shared" si="16"/>
        <v>0.10218978102189781</v>
      </c>
      <c r="AO38" s="16">
        <f t="shared" si="16"/>
        <v>0.10471204188481675</v>
      </c>
      <c r="AP38" s="16">
        <f t="shared" si="16"/>
        <v>0.10975609756097561</v>
      </c>
      <c r="AQ38" s="16">
        <f t="shared" si="16"/>
        <v>0.1016949152542373</v>
      </c>
      <c r="AR38" s="16">
        <f t="shared" si="16"/>
        <v>0.14056224899598393</v>
      </c>
      <c r="AS38" s="16">
        <f t="shared" si="16"/>
        <v>0.11576043223359007</v>
      </c>
      <c r="AT38" s="16">
        <f t="shared" si="16"/>
        <v>0.11991844016821715</v>
      </c>
      <c r="AU38" s="16">
        <f>AU37/AU22</f>
        <v>0.11773238244893025</v>
      </c>
      <c r="AV38" s="1" t="s">
        <v>17</v>
      </c>
      <c r="AW38" s="2"/>
      <c r="AX38" s="2"/>
      <c r="AY38" s="2"/>
    </row>
    <row r="39" spans="2:51" ht="15">
      <c r="B39" s="1" t="s">
        <v>80</v>
      </c>
      <c r="C39" s="27">
        <v>2</v>
      </c>
      <c r="D39" s="27">
        <v>0</v>
      </c>
      <c r="E39" s="27">
        <v>4</v>
      </c>
      <c r="F39" s="27">
        <v>5</v>
      </c>
      <c r="G39" s="27">
        <v>4</v>
      </c>
      <c r="H39" s="27">
        <v>6</v>
      </c>
      <c r="I39" s="27">
        <v>4</v>
      </c>
      <c r="J39" s="27">
        <v>1</v>
      </c>
      <c r="K39" s="27">
        <v>3</v>
      </c>
      <c r="L39" s="27">
        <v>1</v>
      </c>
      <c r="M39" s="27">
        <v>4</v>
      </c>
      <c r="N39" s="27">
        <v>4</v>
      </c>
      <c r="O39" s="27">
        <v>12</v>
      </c>
      <c r="P39" s="27">
        <v>6</v>
      </c>
      <c r="Q39" s="27">
        <v>6</v>
      </c>
      <c r="R39" s="27">
        <v>3</v>
      </c>
      <c r="S39" s="27">
        <v>5</v>
      </c>
      <c r="T39" s="27">
        <v>4</v>
      </c>
      <c r="U39" s="27">
        <v>0</v>
      </c>
      <c r="V39" s="27">
        <v>5</v>
      </c>
      <c r="W39" s="27">
        <v>9</v>
      </c>
      <c r="X39" s="27">
        <v>2</v>
      </c>
      <c r="Y39" s="27">
        <v>5</v>
      </c>
      <c r="Z39" s="27">
        <v>6</v>
      </c>
      <c r="AA39" s="27">
        <v>2</v>
      </c>
      <c r="AB39" s="27">
        <v>1</v>
      </c>
      <c r="AC39" s="27">
        <v>8</v>
      </c>
      <c r="AD39" s="27">
        <v>9</v>
      </c>
      <c r="AE39" s="27">
        <v>7</v>
      </c>
      <c r="AF39" s="27">
        <v>10</v>
      </c>
      <c r="AG39" s="27">
        <v>1</v>
      </c>
      <c r="AH39" s="27">
        <v>5</v>
      </c>
      <c r="AI39" s="27">
        <v>8</v>
      </c>
      <c r="AJ39" s="27">
        <v>6</v>
      </c>
      <c r="AK39" s="27">
        <v>0</v>
      </c>
      <c r="AL39" s="27">
        <v>9</v>
      </c>
      <c r="AM39" s="27">
        <v>7</v>
      </c>
      <c r="AN39" s="27">
        <v>5</v>
      </c>
      <c r="AO39" s="27">
        <v>5</v>
      </c>
      <c r="AP39" s="27">
        <v>5</v>
      </c>
      <c r="AQ39" s="27">
        <v>3</v>
      </c>
      <c r="AR39" s="27">
        <v>8</v>
      </c>
      <c r="AS39" s="27">
        <f>C39+D39+E39+F39+G39+H39+I39+J39+K39+L39+M39+N39+O39+P39+Q39+R39+S39+T39+U39+X39+Z39+AA39+AB39</f>
        <v>85</v>
      </c>
      <c r="AT39" s="14">
        <f>V39+W39+Y39+AC39+AD39+AE39+AF39+AG39+AH39+AI39+AJ39+AK39+AL39+AM39+AN39+AO39+AP39+AQ39+AR39</f>
        <v>115</v>
      </c>
      <c r="AU39" s="14">
        <f>SUM(C39:AR39)</f>
        <v>200</v>
      </c>
      <c r="AV39" s="1" t="s">
        <v>80</v>
      </c>
      <c r="AW39" s="2"/>
      <c r="AX39" s="2"/>
      <c r="AY39" s="2"/>
    </row>
    <row r="40" spans="2:51" ht="15">
      <c r="B40" s="1" t="s">
        <v>17</v>
      </c>
      <c r="C40" s="16">
        <f>C39/C22</f>
        <v>0.023255813953488372</v>
      </c>
      <c r="D40" s="16">
        <f aca="true" t="shared" si="17" ref="D40:AU40">D39/D22</f>
        <v>0</v>
      </c>
      <c r="E40" s="16">
        <f t="shared" si="17"/>
        <v>0.020512820512820513</v>
      </c>
      <c r="F40" s="16">
        <f t="shared" si="17"/>
        <v>0.019230769230769232</v>
      </c>
      <c r="G40" s="16">
        <f t="shared" si="17"/>
        <v>0.009950248756218905</v>
      </c>
      <c r="H40" s="16">
        <f t="shared" si="17"/>
        <v>0.01910828025477707</v>
      </c>
      <c r="I40" s="16">
        <f t="shared" si="17"/>
        <v>0.00676818950930626</v>
      </c>
      <c r="J40" s="16">
        <f t="shared" si="17"/>
        <v>0.004032258064516129</v>
      </c>
      <c r="K40" s="16">
        <f t="shared" si="17"/>
        <v>0.005484460694698354</v>
      </c>
      <c r="L40" s="16">
        <f t="shared" si="17"/>
        <v>0.007575757575757576</v>
      </c>
      <c r="M40" s="16">
        <f t="shared" si="17"/>
        <v>0.007532956685499058</v>
      </c>
      <c r="N40" s="16">
        <f t="shared" si="17"/>
        <v>0.009029345372460496</v>
      </c>
      <c r="O40" s="16">
        <f t="shared" si="17"/>
        <v>0.0187207488299532</v>
      </c>
      <c r="P40" s="16">
        <f t="shared" si="17"/>
        <v>0.00975609756097561</v>
      </c>
      <c r="Q40" s="16">
        <f t="shared" si="17"/>
        <v>0.0158311345646438</v>
      </c>
      <c r="R40" s="16">
        <f t="shared" si="17"/>
        <v>0.007317073170731708</v>
      </c>
      <c r="S40" s="16">
        <f t="shared" si="17"/>
        <v>0.010460251046025104</v>
      </c>
      <c r="T40" s="16">
        <f t="shared" si="17"/>
        <v>0.008048289738430584</v>
      </c>
      <c r="U40" s="16">
        <f t="shared" si="17"/>
        <v>0</v>
      </c>
      <c r="V40" s="16">
        <f t="shared" si="17"/>
        <v>0.008561643835616438</v>
      </c>
      <c r="W40" s="16">
        <f t="shared" si="17"/>
        <v>0.019522776572668113</v>
      </c>
      <c r="X40" s="16">
        <f t="shared" si="17"/>
        <v>0.0053475935828877</v>
      </c>
      <c r="Y40" s="16">
        <f t="shared" si="17"/>
        <v>0.006493506493506494</v>
      </c>
      <c r="Z40" s="16">
        <f t="shared" si="17"/>
        <v>0.008534850640113799</v>
      </c>
      <c r="AA40" s="16">
        <f t="shared" si="17"/>
        <v>0.0111731843575419</v>
      </c>
      <c r="AB40" s="16">
        <f t="shared" si="17"/>
        <v>0.0019569471624266144</v>
      </c>
      <c r="AC40" s="16">
        <f t="shared" si="17"/>
        <v>0.018475750577367205</v>
      </c>
      <c r="AD40" s="16">
        <f t="shared" si="17"/>
        <v>0.019522776572668113</v>
      </c>
      <c r="AE40" s="16">
        <f t="shared" si="17"/>
        <v>0.015217391304347827</v>
      </c>
      <c r="AF40" s="16">
        <f t="shared" si="17"/>
        <v>0.02304147465437788</v>
      </c>
      <c r="AG40" s="16">
        <f t="shared" si="17"/>
        <v>0.00228310502283105</v>
      </c>
      <c r="AH40" s="16">
        <f t="shared" si="17"/>
        <v>0.020242914979757085</v>
      </c>
      <c r="AI40" s="16">
        <f t="shared" si="17"/>
        <v>0.013937282229965157</v>
      </c>
      <c r="AJ40" s="16">
        <f t="shared" si="17"/>
        <v>0.01293103448275862</v>
      </c>
      <c r="AK40" s="16">
        <f t="shared" si="17"/>
        <v>0</v>
      </c>
      <c r="AL40" s="16">
        <f t="shared" si="17"/>
        <v>0.014354066985645933</v>
      </c>
      <c r="AM40" s="16">
        <f t="shared" si="17"/>
        <v>0.009421265141318977</v>
      </c>
      <c r="AN40" s="16">
        <f t="shared" si="17"/>
        <v>0.01824817518248175</v>
      </c>
      <c r="AO40" s="16">
        <f t="shared" si="17"/>
        <v>0.02617801047120419</v>
      </c>
      <c r="AP40" s="16">
        <f t="shared" si="17"/>
        <v>0.03048780487804878</v>
      </c>
      <c r="AQ40" s="16">
        <f t="shared" si="17"/>
        <v>0.01694915254237288</v>
      </c>
      <c r="AR40" s="16">
        <f t="shared" si="17"/>
        <v>0.0321285140562249</v>
      </c>
      <c r="AS40" s="16">
        <f t="shared" si="17"/>
        <v>0.009771238073341763</v>
      </c>
      <c r="AT40" s="16">
        <f t="shared" si="17"/>
        <v>0.014655282273480312</v>
      </c>
      <c r="AU40" s="16">
        <f t="shared" si="17"/>
        <v>0.012087513598452799</v>
      </c>
      <c r="AV40" s="1" t="s">
        <v>17</v>
      </c>
      <c r="AW40" s="2"/>
      <c r="AX40" s="2"/>
      <c r="AY40" s="2"/>
    </row>
    <row r="41" spans="1:48" ht="15">
      <c r="A41" t="s">
        <v>2</v>
      </c>
      <c r="B41" s="1" t="s">
        <v>56</v>
      </c>
      <c r="C41" s="16">
        <f aca="true" t="shared" si="18" ref="C41:AU41">C20/C22</f>
        <v>0</v>
      </c>
      <c r="D41" s="16">
        <f t="shared" si="18"/>
        <v>0</v>
      </c>
      <c r="E41" s="16">
        <f t="shared" si="18"/>
        <v>0.010256410256410256</v>
      </c>
      <c r="F41" s="16">
        <f t="shared" si="18"/>
        <v>0.06923076923076923</v>
      </c>
      <c r="G41" s="16">
        <f t="shared" si="18"/>
        <v>0.01990049751243781</v>
      </c>
      <c r="H41" s="16">
        <f t="shared" si="18"/>
        <v>0.028662420382165606</v>
      </c>
      <c r="I41" s="16">
        <f t="shared" si="18"/>
        <v>0.015228426395939087</v>
      </c>
      <c r="J41" s="16">
        <f t="shared" si="18"/>
        <v>0.03225806451612903</v>
      </c>
      <c r="K41" s="16">
        <f t="shared" si="18"/>
        <v>0.029250457038391225</v>
      </c>
      <c r="L41" s="16">
        <f t="shared" si="18"/>
        <v>0.07575757575757576</v>
      </c>
      <c r="M41" s="16">
        <f t="shared" si="18"/>
        <v>0</v>
      </c>
      <c r="N41" s="16">
        <f t="shared" si="18"/>
        <v>0.011286681715575621</v>
      </c>
      <c r="O41" s="16">
        <f t="shared" si="18"/>
        <v>0.0109204368174727</v>
      </c>
      <c r="P41" s="16">
        <f t="shared" si="18"/>
        <v>0.03414634146341464</v>
      </c>
      <c r="Q41" s="16">
        <f t="shared" si="18"/>
        <v>0.021108179419525065</v>
      </c>
      <c r="R41" s="16">
        <f t="shared" si="18"/>
        <v>0.014634146341463415</v>
      </c>
      <c r="S41" s="16">
        <f t="shared" si="18"/>
        <v>0.0041841004184100415</v>
      </c>
      <c r="T41" s="16">
        <f t="shared" si="18"/>
        <v>0.030181086519114688</v>
      </c>
      <c r="U41" s="16">
        <f t="shared" si="18"/>
        <v>0</v>
      </c>
      <c r="V41" s="16">
        <f t="shared" si="18"/>
        <v>0.017123287671232876</v>
      </c>
      <c r="W41" s="16">
        <f t="shared" si="18"/>
        <v>0.05639913232104121</v>
      </c>
      <c r="X41" s="16">
        <f t="shared" si="18"/>
        <v>0.0213903743315508</v>
      </c>
      <c r="Y41" s="16">
        <f t="shared" si="18"/>
        <v>0.0025974025974025974</v>
      </c>
      <c r="Z41" s="16">
        <f t="shared" si="18"/>
        <v>0.01849217638691323</v>
      </c>
      <c r="AA41" s="16">
        <f t="shared" si="18"/>
        <v>0.0335195530726257</v>
      </c>
      <c r="AB41" s="16">
        <f t="shared" si="18"/>
        <v>0.01761252446183953</v>
      </c>
      <c r="AC41" s="16">
        <f t="shared" si="18"/>
        <v>0.025404157043879907</v>
      </c>
      <c r="AD41" s="16">
        <f t="shared" si="18"/>
        <v>0.01735357917570499</v>
      </c>
      <c r="AE41" s="16">
        <f t="shared" si="18"/>
        <v>0.015217391304347827</v>
      </c>
      <c r="AF41" s="16">
        <f t="shared" si="18"/>
        <v>0.018433179723502304</v>
      </c>
      <c r="AG41" s="16">
        <f t="shared" si="18"/>
        <v>0.0228310502283105</v>
      </c>
      <c r="AH41" s="16">
        <f t="shared" si="18"/>
        <v>0.024291497975708502</v>
      </c>
      <c r="AI41" s="16">
        <f t="shared" si="18"/>
        <v>0.010452961672473868</v>
      </c>
      <c r="AJ41" s="16">
        <f t="shared" si="18"/>
        <v>0.01293103448275862</v>
      </c>
      <c r="AK41" s="16">
        <f t="shared" si="18"/>
        <v>0</v>
      </c>
      <c r="AL41" s="16">
        <f t="shared" si="18"/>
        <v>0.028708133971291867</v>
      </c>
      <c r="AM41" s="16">
        <f t="shared" si="18"/>
        <v>0.013458950201884253</v>
      </c>
      <c r="AN41" s="16">
        <f t="shared" si="18"/>
        <v>0.029197080291970802</v>
      </c>
      <c r="AO41" s="16">
        <f t="shared" si="18"/>
        <v>0.031413612565445025</v>
      </c>
      <c r="AP41" s="16">
        <f t="shared" si="18"/>
        <v>0.024390243902439025</v>
      </c>
      <c r="AQ41" s="16">
        <f t="shared" si="18"/>
        <v>0.03389830508474576</v>
      </c>
      <c r="AR41" s="16">
        <f t="shared" si="18"/>
        <v>0.028112449799196786</v>
      </c>
      <c r="AS41" s="16">
        <f t="shared" si="18"/>
        <v>0.020692033567076676</v>
      </c>
      <c r="AT41" s="16">
        <f t="shared" si="18"/>
        <v>0.02026252070855104</v>
      </c>
      <c r="AU41" s="16">
        <f t="shared" si="18"/>
        <v>0.020488335549377495</v>
      </c>
      <c r="AV41" s="1" t="s">
        <v>56</v>
      </c>
    </row>
    <row r="42" spans="1:48" ht="15">
      <c r="A42" t="s">
        <v>2</v>
      </c>
      <c r="B42" s="1" t="s">
        <v>18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" t="s">
        <v>18</v>
      </c>
    </row>
    <row r="43" spans="1:51" ht="15">
      <c r="A43" t="s">
        <v>2</v>
      </c>
      <c r="B43" s="1" t="s">
        <v>19</v>
      </c>
      <c r="C43" s="17"/>
      <c r="D43" s="18"/>
      <c r="E43" s="17"/>
      <c r="F43" s="18"/>
      <c r="G43" s="18"/>
      <c r="H43" s="17"/>
      <c r="I43" s="18"/>
      <c r="J43" s="17"/>
      <c r="K43" s="17"/>
      <c r="L43" s="18"/>
      <c r="M43" s="17"/>
      <c r="N43" s="18"/>
      <c r="O43" s="18"/>
      <c r="P43" s="17"/>
      <c r="Q43" s="17"/>
      <c r="R43" s="18"/>
      <c r="S43" s="18"/>
      <c r="T43" s="18"/>
      <c r="U43" s="17"/>
      <c r="V43" s="18"/>
      <c r="W43" s="17"/>
      <c r="X43" s="17"/>
      <c r="Y43" s="18"/>
      <c r="Z43" s="17"/>
      <c r="AA43" s="17"/>
      <c r="AB43" s="18"/>
      <c r="AC43" s="19"/>
      <c r="AD43" s="17"/>
      <c r="AE43" s="17"/>
      <c r="AF43" s="17"/>
      <c r="AG43" s="18"/>
      <c r="AH43" s="17"/>
      <c r="AI43" s="20"/>
      <c r="AJ43" s="18"/>
      <c r="AK43" s="18"/>
      <c r="AL43" s="18"/>
      <c r="AM43" s="17"/>
      <c r="AN43" s="17"/>
      <c r="AO43" s="17"/>
      <c r="AP43" s="17"/>
      <c r="AQ43" s="17"/>
      <c r="AR43" s="17"/>
      <c r="AS43" s="17"/>
      <c r="AT43" s="17"/>
      <c r="AU43" s="28">
        <v>0.6777777777777777</v>
      </c>
      <c r="AV43" s="1" t="s">
        <v>19</v>
      </c>
      <c r="AW43" s="2"/>
      <c r="AX43" s="2"/>
      <c r="AY43" s="2"/>
    </row>
    <row r="44" spans="1:48" ht="15">
      <c r="A44" t="s">
        <v>2</v>
      </c>
      <c r="B44" s="1" t="s">
        <v>20</v>
      </c>
      <c r="C44" s="28">
        <v>0.20138888888888887</v>
      </c>
      <c r="D44" s="28">
        <v>0.9666666666666667</v>
      </c>
      <c r="E44" s="28">
        <v>0.09097222222222222</v>
      </c>
      <c r="F44" s="28">
        <v>0.24722222222222223</v>
      </c>
      <c r="G44" s="28">
        <v>0.1951388888888889</v>
      </c>
      <c r="H44" s="28">
        <v>0.12986111111111112</v>
      </c>
      <c r="I44" s="28">
        <v>0.3333333333333333</v>
      </c>
      <c r="J44" s="28">
        <v>0.08263888888888889</v>
      </c>
      <c r="K44" s="28">
        <v>0.5881944444444445</v>
      </c>
      <c r="L44" s="28">
        <v>0.04652777777777778</v>
      </c>
      <c r="M44" s="28">
        <v>0.17708333333333334</v>
      </c>
      <c r="N44" s="28">
        <v>0.2423611111111111</v>
      </c>
      <c r="O44" s="28">
        <v>0.20555555555555557</v>
      </c>
      <c r="P44" s="28">
        <v>0.1125</v>
      </c>
      <c r="Q44" s="28">
        <v>0.27152777777777776</v>
      </c>
      <c r="R44" s="28">
        <v>0.3527777777777778</v>
      </c>
      <c r="S44" s="28">
        <v>0.18611111111111112</v>
      </c>
      <c r="T44" s="28">
        <v>0.18125</v>
      </c>
      <c r="U44" s="28">
        <v>0.13541666666666666</v>
      </c>
      <c r="V44" s="28">
        <v>0.1708333333333333</v>
      </c>
      <c r="W44" s="28">
        <v>0.3763888888888889</v>
      </c>
      <c r="X44" s="28">
        <v>0.25416666666666665</v>
      </c>
      <c r="Y44" s="28">
        <v>0.09722222222222222</v>
      </c>
      <c r="Z44" s="28">
        <v>0.2923611111111111</v>
      </c>
      <c r="AA44" s="28">
        <v>0.15694444444444444</v>
      </c>
      <c r="AB44" s="28">
        <v>0.05555555555555555</v>
      </c>
      <c r="AC44" s="28">
        <v>0.27708333333333335</v>
      </c>
      <c r="AD44" s="28">
        <v>0.21597222222222223</v>
      </c>
      <c r="AE44" s="28">
        <v>0.2847222222222222</v>
      </c>
      <c r="AF44" s="28">
        <v>0.125</v>
      </c>
      <c r="AG44" s="28">
        <v>0.19722222222222222</v>
      </c>
      <c r="AH44" s="28">
        <v>0.1076388888888889</v>
      </c>
      <c r="AI44" s="28">
        <v>0.10208333333333335</v>
      </c>
      <c r="AJ44" s="28">
        <v>0.34375</v>
      </c>
      <c r="AK44" s="28">
        <v>0.22083333333333333</v>
      </c>
      <c r="AL44" s="28">
        <v>0.23055555555555554</v>
      </c>
      <c r="AM44" s="28">
        <v>0.2576388888888889</v>
      </c>
      <c r="AN44" s="28">
        <v>0.16180555555555556</v>
      </c>
      <c r="AO44" s="28">
        <v>0.16666666666666666</v>
      </c>
      <c r="AP44" s="28">
        <v>0.11875</v>
      </c>
      <c r="AQ44" s="28">
        <v>0.14583333333333334</v>
      </c>
      <c r="AR44" s="28">
        <v>0.15277777777777776</v>
      </c>
      <c r="AS44" s="28"/>
      <c r="AT44" s="28"/>
      <c r="AU44" s="22"/>
      <c r="AV44" s="1" t="s">
        <v>20</v>
      </c>
    </row>
    <row r="45" spans="1:48" ht="15">
      <c r="A45" t="s">
        <v>22</v>
      </c>
      <c r="B45" s="1" t="s">
        <v>2</v>
      </c>
      <c r="C45" s="21" t="s">
        <v>94</v>
      </c>
      <c r="D45" s="21" t="s">
        <v>95</v>
      </c>
      <c r="E45" s="22">
        <v>339</v>
      </c>
      <c r="F45" s="22">
        <v>340</v>
      </c>
      <c r="G45" s="22">
        <v>341</v>
      </c>
      <c r="H45" s="22">
        <v>342</v>
      </c>
      <c r="I45" s="22">
        <v>343</v>
      </c>
      <c r="J45" s="22">
        <v>344</v>
      </c>
      <c r="K45" s="22">
        <v>345</v>
      </c>
      <c r="L45" s="22">
        <v>346</v>
      </c>
      <c r="M45" s="22">
        <v>347</v>
      </c>
      <c r="N45" s="22">
        <v>348</v>
      </c>
      <c r="O45" s="22">
        <v>349</v>
      </c>
      <c r="P45" s="22">
        <v>350</v>
      </c>
      <c r="Q45" s="22">
        <v>351</v>
      </c>
      <c r="R45" s="22">
        <v>352</v>
      </c>
      <c r="S45" s="22">
        <v>353</v>
      </c>
      <c r="T45" s="22">
        <v>354</v>
      </c>
      <c r="U45" s="22">
        <v>355</v>
      </c>
      <c r="V45" s="22">
        <v>356</v>
      </c>
      <c r="W45" s="22">
        <v>357</v>
      </c>
      <c r="X45" s="22">
        <v>358</v>
      </c>
      <c r="Y45" s="22">
        <v>359</v>
      </c>
      <c r="Z45" s="22">
        <v>360</v>
      </c>
      <c r="AA45" s="22">
        <v>361</v>
      </c>
      <c r="AB45" s="22">
        <v>362</v>
      </c>
      <c r="AC45" s="23">
        <v>363</v>
      </c>
      <c r="AD45" s="22">
        <v>364</v>
      </c>
      <c r="AE45" s="22">
        <v>365</v>
      </c>
      <c r="AF45" s="22">
        <v>366</v>
      </c>
      <c r="AG45" s="22">
        <v>367</v>
      </c>
      <c r="AH45" s="22">
        <v>368</v>
      </c>
      <c r="AI45" s="22">
        <v>369</v>
      </c>
      <c r="AJ45" s="22">
        <v>370</v>
      </c>
      <c r="AK45" s="22">
        <v>371</v>
      </c>
      <c r="AL45" s="22">
        <v>372</v>
      </c>
      <c r="AM45" s="22">
        <v>373</v>
      </c>
      <c r="AN45" s="22">
        <v>374</v>
      </c>
      <c r="AO45" s="22">
        <v>375</v>
      </c>
      <c r="AP45" s="22">
        <v>376</v>
      </c>
      <c r="AQ45" s="22">
        <v>377</v>
      </c>
      <c r="AR45" s="22">
        <v>378</v>
      </c>
      <c r="AS45" s="22" t="s">
        <v>178</v>
      </c>
      <c r="AT45" s="22" t="s">
        <v>179</v>
      </c>
      <c r="AU45" s="24" t="s">
        <v>1</v>
      </c>
      <c r="AV45" s="1" t="s">
        <v>2</v>
      </c>
    </row>
    <row r="46" spans="1:48" ht="15">
      <c r="A46" t="s">
        <v>2</v>
      </c>
      <c r="B46" s="1" t="s">
        <v>21</v>
      </c>
      <c r="C46" s="14">
        <v>1</v>
      </c>
      <c r="D46" s="14">
        <v>1</v>
      </c>
      <c r="E46" s="14">
        <v>1</v>
      </c>
      <c r="F46" s="14">
        <v>1</v>
      </c>
      <c r="G46" s="14">
        <v>1</v>
      </c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>
        <v>1</v>
      </c>
      <c r="N46" s="14">
        <v>1</v>
      </c>
      <c r="O46" s="14">
        <v>1</v>
      </c>
      <c r="P46" s="14">
        <v>1</v>
      </c>
      <c r="Q46" s="14">
        <v>1</v>
      </c>
      <c r="R46" s="14">
        <v>1</v>
      </c>
      <c r="S46" s="14">
        <v>1</v>
      </c>
      <c r="T46" s="14">
        <v>1</v>
      </c>
      <c r="U46" s="14">
        <v>1</v>
      </c>
      <c r="V46" s="14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4">
        <v>1</v>
      </c>
      <c r="AC46" s="14">
        <v>1</v>
      </c>
      <c r="AD46" s="14">
        <v>1</v>
      </c>
      <c r="AE46" s="14">
        <v>1</v>
      </c>
      <c r="AF46" s="14">
        <v>1</v>
      </c>
      <c r="AG46" s="14">
        <v>1</v>
      </c>
      <c r="AH46" s="14">
        <v>1</v>
      </c>
      <c r="AI46" s="14">
        <v>1</v>
      </c>
      <c r="AJ46" s="14">
        <v>1</v>
      </c>
      <c r="AK46" s="14">
        <v>1</v>
      </c>
      <c r="AL46" s="14">
        <v>1</v>
      </c>
      <c r="AM46" s="14">
        <v>1</v>
      </c>
      <c r="AN46" s="14">
        <v>1</v>
      </c>
      <c r="AO46" s="14">
        <v>1</v>
      </c>
      <c r="AP46" s="14">
        <v>1</v>
      </c>
      <c r="AQ46" s="14">
        <v>1</v>
      </c>
      <c r="AR46" s="14">
        <v>1</v>
      </c>
      <c r="AS46" s="27">
        <f>C46+D46+E46+F46+G46+H46+I46+J46+K46+L46+M46+N46+O46+P46+Q46+R46+S46+T46+U46+X46+Z46+AA46+AB46</f>
        <v>23</v>
      </c>
      <c r="AT46" s="14">
        <f>V46+W46+Y46+AC46+AD46+AE46+AF46+AG46+AH46+AI46+AJ46+AK46+AL46+AM46+AN46+AO46+AP46+AQ46+AR46</f>
        <v>19</v>
      </c>
      <c r="AU46" s="14">
        <f>SUM(C46:AR46)</f>
        <v>42</v>
      </c>
      <c r="AV46" s="1" t="s">
        <v>168</v>
      </c>
    </row>
    <row r="47" spans="1:48" ht="15">
      <c r="A47" t="s">
        <v>81</v>
      </c>
      <c r="B47" s="1" t="s">
        <v>82</v>
      </c>
      <c r="C47" s="25">
        <f>C4-C6-C7-C8</f>
        <v>257</v>
      </c>
      <c r="D47" s="25">
        <f>D4-D6-D7-D8</f>
        <v>15</v>
      </c>
      <c r="E47" s="25">
        <f aca="true" t="shared" si="19" ref="E47:AT47">E4-E6-E7-E8</f>
        <v>674</v>
      </c>
      <c r="F47" s="25">
        <f t="shared" si="19"/>
        <v>861</v>
      </c>
      <c r="G47" s="25">
        <f t="shared" si="19"/>
        <v>1104</v>
      </c>
      <c r="H47" s="25">
        <f t="shared" si="19"/>
        <v>1300</v>
      </c>
      <c r="I47" s="25">
        <f t="shared" si="19"/>
        <v>1116</v>
      </c>
      <c r="J47" s="25">
        <f t="shared" si="19"/>
        <v>688</v>
      </c>
      <c r="K47" s="25">
        <f t="shared" si="19"/>
        <v>1436</v>
      </c>
      <c r="L47" s="25">
        <f t="shared" si="19"/>
        <v>95</v>
      </c>
      <c r="M47" s="25">
        <f t="shared" si="19"/>
        <v>1463</v>
      </c>
      <c r="N47" s="25">
        <f t="shared" si="19"/>
        <v>1245</v>
      </c>
      <c r="O47" s="25">
        <f t="shared" si="19"/>
        <v>1672</v>
      </c>
      <c r="P47" s="25">
        <f t="shared" si="19"/>
        <v>1529</v>
      </c>
      <c r="Q47" s="25">
        <f t="shared" si="19"/>
        <v>1086</v>
      </c>
      <c r="R47" s="25">
        <f t="shared" si="19"/>
        <v>1035</v>
      </c>
      <c r="S47" s="25">
        <f t="shared" si="19"/>
        <v>1550</v>
      </c>
      <c r="T47" s="25">
        <f t="shared" si="19"/>
        <v>1986</v>
      </c>
      <c r="U47" s="25">
        <f t="shared" si="19"/>
        <v>645</v>
      </c>
      <c r="V47" s="25">
        <f t="shared" si="19"/>
        <v>1949</v>
      </c>
      <c r="W47" s="25">
        <f t="shared" si="19"/>
        <v>2073</v>
      </c>
      <c r="X47" s="25">
        <f t="shared" si="19"/>
        <v>1704</v>
      </c>
      <c r="Y47" s="25">
        <f t="shared" si="19"/>
        <v>808</v>
      </c>
      <c r="Z47" s="25">
        <f t="shared" si="19"/>
        <v>2328</v>
      </c>
      <c r="AA47" s="25">
        <f t="shared" si="19"/>
        <v>810</v>
      </c>
      <c r="AB47" s="25">
        <f t="shared" si="19"/>
        <v>823</v>
      </c>
      <c r="AC47" s="25">
        <f t="shared" si="19"/>
        <v>1814</v>
      </c>
      <c r="AD47" s="25">
        <f t="shared" si="19"/>
        <v>1539</v>
      </c>
      <c r="AE47" s="25">
        <f t="shared" si="19"/>
        <v>1736</v>
      </c>
      <c r="AF47" s="25">
        <f t="shared" si="19"/>
        <v>1620</v>
      </c>
      <c r="AG47" s="25">
        <f t="shared" si="19"/>
        <v>1451</v>
      </c>
      <c r="AH47" s="25">
        <f t="shared" si="19"/>
        <v>825</v>
      </c>
      <c r="AI47" s="25">
        <f t="shared" si="19"/>
        <v>2036</v>
      </c>
      <c r="AJ47" s="25">
        <f t="shared" si="19"/>
        <v>1767</v>
      </c>
      <c r="AK47" s="25">
        <f t="shared" si="19"/>
        <v>440</v>
      </c>
      <c r="AL47" s="25">
        <f t="shared" si="19"/>
        <v>1538</v>
      </c>
      <c r="AM47" s="25">
        <f t="shared" si="19"/>
        <v>1828</v>
      </c>
      <c r="AN47" s="25">
        <f t="shared" si="19"/>
        <v>895</v>
      </c>
      <c r="AO47" s="25">
        <f t="shared" si="19"/>
        <v>646</v>
      </c>
      <c r="AP47" s="25">
        <f>AP4-AP6-AP7-AP8</f>
        <v>665</v>
      </c>
      <c r="AQ47" s="25">
        <f>AQ4-AQ6-AQ7-AQ8</f>
        <v>716</v>
      </c>
      <c r="AR47" s="25">
        <f t="shared" si="19"/>
        <v>1277</v>
      </c>
      <c r="AS47" s="25">
        <f t="shared" si="19"/>
        <v>25422</v>
      </c>
      <c r="AT47" s="25">
        <f t="shared" si="19"/>
        <v>25623</v>
      </c>
      <c r="AU47" s="25">
        <f>AU4-AU6-AU7-AU8</f>
        <v>51045</v>
      </c>
      <c r="AV47" s="1" t="s">
        <v>82</v>
      </c>
    </row>
    <row r="48" spans="2:48" ht="15">
      <c r="B48" s="36" t="s">
        <v>83</v>
      </c>
      <c r="C48" s="38">
        <f>C5-C7-C8-C13</f>
        <v>0</v>
      </c>
      <c r="D48" s="14">
        <f aca="true" t="shared" si="20" ref="D48:AU48">D5-D7-D8-D13</f>
        <v>0</v>
      </c>
      <c r="E48" s="14">
        <f t="shared" si="20"/>
        <v>0</v>
      </c>
      <c r="F48" s="14">
        <f t="shared" si="20"/>
        <v>0</v>
      </c>
      <c r="G48" s="14">
        <f t="shared" si="20"/>
        <v>0</v>
      </c>
      <c r="H48" s="14">
        <f t="shared" si="20"/>
        <v>0</v>
      </c>
      <c r="I48" s="14">
        <f t="shared" si="20"/>
        <v>0</v>
      </c>
      <c r="J48" s="14">
        <f t="shared" si="20"/>
        <v>0</v>
      </c>
      <c r="K48" s="14">
        <f t="shared" si="20"/>
        <v>0</v>
      </c>
      <c r="L48" s="14">
        <f t="shared" si="20"/>
        <v>0</v>
      </c>
      <c r="M48" s="14">
        <f t="shared" si="20"/>
        <v>0</v>
      </c>
      <c r="N48" s="14">
        <f t="shared" si="20"/>
        <v>0</v>
      </c>
      <c r="O48" s="14">
        <f t="shared" si="20"/>
        <v>0</v>
      </c>
      <c r="P48" s="14">
        <f t="shared" si="20"/>
        <v>0</v>
      </c>
      <c r="Q48" s="14">
        <f t="shared" si="20"/>
        <v>0</v>
      </c>
      <c r="R48" s="14">
        <f t="shared" si="20"/>
        <v>0</v>
      </c>
      <c r="S48" s="14">
        <f t="shared" si="20"/>
        <v>0</v>
      </c>
      <c r="T48" s="14">
        <f t="shared" si="20"/>
        <v>0</v>
      </c>
      <c r="U48" s="14">
        <f t="shared" si="20"/>
        <v>0</v>
      </c>
      <c r="V48" s="14">
        <f t="shared" si="20"/>
        <v>0</v>
      </c>
      <c r="W48" s="14">
        <f t="shared" si="20"/>
        <v>0</v>
      </c>
      <c r="X48" s="14">
        <f t="shared" si="20"/>
        <v>0</v>
      </c>
      <c r="Y48" s="14">
        <f t="shared" si="20"/>
        <v>0</v>
      </c>
      <c r="Z48" s="14">
        <f t="shared" si="20"/>
        <v>0</v>
      </c>
      <c r="AA48" s="14">
        <f t="shared" si="20"/>
        <v>0</v>
      </c>
      <c r="AB48" s="14">
        <f t="shared" si="20"/>
        <v>0</v>
      </c>
      <c r="AC48" s="14">
        <f t="shared" si="20"/>
        <v>0</v>
      </c>
      <c r="AD48" s="14">
        <f t="shared" si="20"/>
        <v>0</v>
      </c>
      <c r="AE48" s="14">
        <f t="shared" si="20"/>
        <v>0</v>
      </c>
      <c r="AF48" s="14">
        <f t="shared" si="20"/>
        <v>0</v>
      </c>
      <c r="AG48" s="14">
        <f t="shared" si="20"/>
        <v>0</v>
      </c>
      <c r="AH48" s="14">
        <f t="shared" si="20"/>
        <v>0</v>
      </c>
      <c r="AI48" s="14">
        <f t="shared" si="20"/>
        <v>0</v>
      </c>
      <c r="AJ48" s="14">
        <f t="shared" si="20"/>
        <v>0</v>
      </c>
      <c r="AK48" s="14">
        <f t="shared" si="20"/>
        <v>0</v>
      </c>
      <c r="AL48" s="14">
        <f t="shared" si="20"/>
        <v>0</v>
      </c>
      <c r="AM48" s="14">
        <f t="shared" si="20"/>
        <v>0</v>
      </c>
      <c r="AN48" s="14">
        <f t="shared" si="20"/>
        <v>0</v>
      </c>
      <c r="AO48" s="14">
        <f t="shared" si="20"/>
        <v>0</v>
      </c>
      <c r="AP48" s="14">
        <f>AP5-AP7-AP8-AP13</f>
        <v>0</v>
      </c>
      <c r="AQ48" s="14">
        <f>AQ5-AQ7-AQ8-AQ13</f>
        <v>0</v>
      </c>
      <c r="AR48" s="14">
        <f t="shared" si="20"/>
        <v>0</v>
      </c>
      <c r="AS48" s="14">
        <f t="shared" si="20"/>
        <v>0</v>
      </c>
      <c r="AT48" s="14">
        <f t="shared" si="20"/>
        <v>0</v>
      </c>
      <c r="AU48" s="14">
        <f t="shared" si="20"/>
        <v>0</v>
      </c>
      <c r="AV48" s="36" t="s">
        <v>83</v>
      </c>
    </row>
    <row r="49" spans="1:48" ht="15">
      <c r="A49" t="s">
        <v>85</v>
      </c>
      <c r="B49" s="1" t="s">
        <v>84</v>
      </c>
      <c r="C49" s="14">
        <f>C48-C23+C24</f>
        <v>0</v>
      </c>
      <c r="D49" s="14">
        <f aca="true" t="shared" si="21" ref="D49:AT49">D48-D23+D24</f>
        <v>0</v>
      </c>
      <c r="E49" s="14">
        <f t="shared" si="21"/>
        <v>0</v>
      </c>
      <c r="F49" s="14">
        <f t="shared" si="21"/>
        <v>0</v>
      </c>
      <c r="G49" s="14">
        <f t="shared" si="21"/>
        <v>0</v>
      </c>
      <c r="H49" s="14">
        <f t="shared" si="21"/>
        <v>0</v>
      </c>
      <c r="I49" s="14">
        <f t="shared" si="21"/>
        <v>0</v>
      </c>
      <c r="J49" s="14">
        <f t="shared" si="21"/>
        <v>0</v>
      </c>
      <c r="K49" s="14">
        <f t="shared" si="21"/>
        <v>0</v>
      </c>
      <c r="L49" s="14">
        <f t="shared" si="21"/>
        <v>0</v>
      </c>
      <c r="M49" s="14">
        <f t="shared" si="21"/>
        <v>0</v>
      </c>
      <c r="N49" s="14">
        <f t="shared" si="21"/>
        <v>0</v>
      </c>
      <c r="O49" s="14">
        <f t="shared" si="21"/>
        <v>0</v>
      </c>
      <c r="P49" s="14">
        <f t="shared" si="21"/>
        <v>0</v>
      </c>
      <c r="Q49" s="14">
        <f t="shared" si="21"/>
        <v>0</v>
      </c>
      <c r="R49" s="14">
        <f t="shared" si="21"/>
        <v>0</v>
      </c>
      <c r="S49" s="14">
        <f t="shared" si="21"/>
        <v>0</v>
      </c>
      <c r="T49" s="14">
        <f t="shared" si="21"/>
        <v>0</v>
      </c>
      <c r="U49" s="14">
        <f t="shared" si="21"/>
        <v>0</v>
      </c>
      <c r="V49" s="14">
        <f t="shared" si="21"/>
        <v>0</v>
      </c>
      <c r="W49" s="14">
        <f t="shared" si="21"/>
        <v>0</v>
      </c>
      <c r="X49" s="14">
        <f t="shared" si="21"/>
        <v>0</v>
      </c>
      <c r="Y49" s="14">
        <f t="shared" si="21"/>
        <v>0</v>
      </c>
      <c r="Z49" s="14">
        <f t="shared" si="21"/>
        <v>0</v>
      </c>
      <c r="AA49" s="14">
        <f t="shared" si="21"/>
        <v>0</v>
      </c>
      <c r="AB49" s="14">
        <f t="shared" si="21"/>
        <v>0</v>
      </c>
      <c r="AC49" s="14">
        <f t="shared" si="21"/>
        <v>0</v>
      </c>
      <c r="AD49" s="14">
        <f t="shared" si="21"/>
        <v>0</v>
      </c>
      <c r="AE49" s="14">
        <f t="shared" si="21"/>
        <v>0</v>
      </c>
      <c r="AF49" s="14">
        <f t="shared" si="21"/>
        <v>0</v>
      </c>
      <c r="AG49" s="14">
        <f t="shared" si="21"/>
        <v>0</v>
      </c>
      <c r="AH49" s="14">
        <f t="shared" si="21"/>
        <v>0</v>
      </c>
      <c r="AI49" s="14">
        <f t="shared" si="21"/>
        <v>0</v>
      </c>
      <c r="AJ49" s="14">
        <f t="shared" si="21"/>
        <v>0</v>
      </c>
      <c r="AK49" s="14">
        <f t="shared" si="21"/>
        <v>0</v>
      </c>
      <c r="AL49" s="14">
        <f t="shared" si="21"/>
        <v>0</v>
      </c>
      <c r="AM49" s="14">
        <f t="shared" si="21"/>
        <v>0</v>
      </c>
      <c r="AN49" s="14">
        <f t="shared" si="21"/>
        <v>0</v>
      </c>
      <c r="AO49" s="14">
        <f t="shared" si="21"/>
        <v>0</v>
      </c>
      <c r="AP49" s="14">
        <f t="shared" si="21"/>
        <v>0</v>
      </c>
      <c r="AQ49" s="14">
        <f t="shared" si="21"/>
        <v>0</v>
      </c>
      <c r="AR49" s="14">
        <f t="shared" si="21"/>
        <v>0</v>
      </c>
      <c r="AS49" s="14">
        <f t="shared" si="21"/>
        <v>0</v>
      </c>
      <c r="AT49" s="14">
        <f t="shared" si="21"/>
        <v>0</v>
      </c>
      <c r="AU49" s="14">
        <f>AU48-AU23+AU24</f>
        <v>0</v>
      </c>
      <c r="AV49" s="1" t="s">
        <v>84</v>
      </c>
    </row>
    <row r="50" spans="1:48" ht="15">
      <c r="A50" t="s">
        <v>87</v>
      </c>
      <c r="B50" s="1" t="s">
        <v>86</v>
      </c>
      <c r="C50" s="14">
        <f>C20+C21-C14-C15</f>
        <v>0</v>
      </c>
      <c r="D50" s="14">
        <f aca="true" t="shared" si="22" ref="D50:AU50">D20+D21-D14-D15</f>
        <v>0</v>
      </c>
      <c r="E50" s="14">
        <f t="shared" si="22"/>
        <v>0</v>
      </c>
      <c r="F50" s="14">
        <f t="shared" si="22"/>
        <v>0</v>
      </c>
      <c r="G50" s="14">
        <f t="shared" si="22"/>
        <v>0</v>
      </c>
      <c r="H50" s="14">
        <f t="shared" si="22"/>
        <v>0</v>
      </c>
      <c r="I50" s="14">
        <f t="shared" si="22"/>
        <v>0</v>
      </c>
      <c r="J50" s="14">
        <f t="shared" si="22"/>
        <v>0</v>
      </c>
      <c r="K50" s="14">
        <f t="shared" si="22"/>
        <v>0</v>
      </c>
      <c r="L50" s="14">
        <f t="shared" si="22"/>
        <v>0</v>
      </c>
      <c r="M50" s="14">
        <f t="shared" si="22"/>
        <v>0</v>
      </c>
      <c r="N50" s="14">
        <f t="shared" si="22"/>
        <v>0</v>
      </c>
      <c r="O50" s="14">
        <f t="shared" si="22"/>
        <v>0</v>
      </c>
      <c r="P50" s="14">
        <f t="shared" si="22"/>
        <v>0</v>
      </c>
      <c r="Q50" s="14">
        <f t="shared" si="22"/>
        <v>0</v>
      </c>
      <c r="R50" s="14">
        <f t="shared" si="22"/>
        <v>0</v>
      </c>
      <c r="S50" s="14">
        <f t="shared" si="22"/>
        <v>0</v>
      </c>
      <c r="T50" s="14">
        <f t="shared" si="22"/>
        <v>0</v>
      </c>
      <c r="U50" s="14">
        <f t="shared" si="22"/>
        <v>0</v>
      </c>
      <c r="V50" s="14">
        <f t="shared" si="22"/>
        <v>0</v>
      </c>
      <c r="W50" s="14">
        <f t="shared" si="22"/>
        <v>0</v>
      </c>
      <c r="X50" s="14">
        <f t="shared" si="22"/>
        <v>0</v>
      </c>
      <c r="Y50" s="14">
        <f t="shared" si="22"/>
        <v>0</v>
      </c>
      <c r="Z50" s="14">
        <f t="shared" si="22"/>
        <v>0</v>
      </c>
      <c r="AA50" s="14">
        <f t="shared" si="22"/>
        <v>0</v>
      </c>
      <c r="AB50" s="14">
        <f t="shared" si="22"/>
        <v>0</v>
      </c>
      <c r="AC50" s="14">
        <f t="shared" si="22"/>
        <v>0</v>
      </c>
      <c r="AD50" s="14">
        <f t="shared" si="22"/>
        <v>0</v>
      </c>
      <c r="AE50" s="14">
        <f t="shared" si="22"/>
        <v>0</v>
      </c>
      <c r="AF50" s="14">
        <f t="shared" si="22"/>
        <v>0</v>
      </c>
      <c r="AG50" s="14">
        <f t="shared" si="22"/>
        <v>0</v>
      </c>
      <c r="AH50" s="14">
        <f t="shared" si="22"/>
        <v>0</v>
      </c>
      <c r="AI50" s="14">
        <f t="shared" si="22"/>
        <v>0</v>
      </c>
      <c r="AJ50" s="14">
        <f t="shared" si="22"/>
        <v>0</v>
      </c>
      <c r="AK50" s="14">
        <f t="shared" si="22"/>
        <v>0</v>
      </c>
      <c r="AL50" s="14">
        <f t="shared" si="22"/>
        <v>0</v>
      </c>
      <c r="AM50" s="14">
        <f t="shared" si="22"/>
        <v>0</v>
      </c>
      <c r="AN50" s="14">
        <f t="shared" si="22"/>
        <v>0</v>
      </c>
      <c r="AO50" s="14">
        <f t="shared" si="22"/>
        <v>0</v>
      </c>
      <c r="AP50" s="14">
        <f t="shared" si="22"/>
        <v>0</v>
      </c>
      <c r="AQ50" s="14">
        <f t="shared" si="22"/>
        <v>0</v>
      </c>
      <c r="AR50" s="14">
        <f t="shared" si="22"/>
        <v>0</v>
      </c>
      <c r="AS50" s="14">
        <f t="shared" si="22"/>
        <v>0</v>
      </c>
      <c r="AT50" s="14">
        <f t="shared" si="22"/>
        <v>0</v>
      </c>
      <c r="AU50" s="14">
        <f t="shared" si="22"/>
        <v>0</v>
      </c>
      <c r="AV50" s="1" t="s">
        <v>86</v>
      </c>
    </row>
    <row r="51" spans="2:48" ht="15">
      <c r="B51" s="1" t="s">
        <v>62</v>
      </c>
      <c r="C51" s="25">
        <f>C25+C27+C29+C31+C33+C35+C37+C39</f>
        <v>86</v>
      </c>
      <c r="D51" s="25">
        <f aca="true" t="shared" si="23" ref="D51:AU51">D25+D27+D29+D31+D33+D35+D37+D39</f>
        <v>3</v>
      </c>
      <c r="E51" s="25">
        <f t="shared" si="23"/>
        <v>193</v>
      </c>
      <c r="F51" s="25">
        <f t="shared" si="23"/>
        <v>242</v>
      </c>
      <c r="G51" s="25">
        <f t="shared" si="23"/>
        <v>394</v>
      </c>
      <c r="H51" s="25">
        <f t="shared" si="23"/>
        <v>305</v>
      </c>
      <c r="I51" s="25">
        <f t="shared" si="23"/>
        <v>582</v>
      </c>
      <c r="J51" s="25">
        <f t="shared" si="23"/>
        <v>240</v>
      </c>
      <c r="K51" s="25">
        <f t="shared" si="23"/>
        <v>531</v>
      </c>
      <c r="L51" s="25">
        <f t="shared" si="23"/>
        <v>122</v>
      </c>
      <c r="M51" s="25">
        <f t="shared" si="23"/>
        <v>531</v>
      </c>
      <c r="N51" s="25">
        <f t="shared" si="23"/>
        <v>438</v>
      </c>
      <c r="O51" s="25">
        <f t="shared" si="23"/>
        <v>634</v>
      </c>
      <c r="P51" s="25">
        <f t="shared" si="23"/>
        <v>594</v>
      </c>
      <c r="Q51" s="25">
        <f t="shared" si="23"/>
        <v>371</v>
      </c>
      <c r="R51" s="25">
        <f t="shared" si="23"/>
        <v>404</v>
      </c>
      <c r="S51" s="25">
        <f t="shared" si="23"/>
        <v>476</v>
      </c>
      <c r="T51" s="25">
        <f t="shared" si="23"/>
        <v>482</v>
      </c>
      <c r="U51" s="25">
        <f t="shared" si="23"/>
        <v>160</v>
      </c>
      <c r="V51" s="25">
        <f t="shared" si="23"/>
        <v>574</v>
      </c>
      <c r="W51" s="25">
        <f t="shared" si="23"/>
        <v>435</v>
      </c>
      <c r="X51" s="25">
        <f t="shared" si="23"/>
        <v>366</v>
      </c>
      <c r="Y51" s="25">
        <f t="shared" si="23"/>
        <v>768</v>
      </c>
      <c r="Z51" s="25">
        <f t="shared" si="23"/>
        <v>690</v>
      </c>
      <c r="AA51" s="25">
        <f t="shared" si="23"/>
        <v>173</v>
      </c>
      <c r="AB51" s="25">
        <f t="shared" si="23"/>
        <v>502</v>
      </c>
      <c r="AC51" s="25">
        <f t="shared" si="23"/>
        <v>422</v>
      </c>
      <c r="AD51" s="25">
        <f t="shared" si="23"/>
        <v>453</v>
      </c>
      <c r="AE51" s="25">
        <f t="shared" si="23"/>
        <v>453</v>
      </c>
      <c r="AF51" s="25">
        <f t="shared" si="23"/>
        <v>426</v>
      </c>
      <c r="AG51" s="25">
        <f t="shared" si="23"/>
        <v>428</v>
      </c>
      <c r="AH51" s="25">
        <f t="shared" si="23"/>
        <v>241</v>
      </c>
      <c r="AI51" s="25">
        <f t="shared" si="23"/>
        <v>568</v>
      </c>
      <c r="AJ51" s="25">
        <f t="shared" si="23"/>
        <v>458</v>
      </c>
      <c r="AK51" s="25">
        <f t="shared" si="23"/>
        <v>96</v>
      </c>
      <c r="AL51" s="25">
        <f t="shared" si="23"/>
        <v>609</v>
      </c>
      <c r="AM51" s="25">
        <f t="shared" si="23"/>
        <v>733</v>
      </c>
      <c r="AN51" s="25">
        <f t="shared" si="23"/>
        <v>266</v>
      </c>
      <c r="AO51" s="25">
        <f t="shared" si="23"/>
        <v>185</v>
      </c>
      <c r="AP51" s="25">
        <f>AP25+AP27+AP29+AP31+AP33+AP35+AP37+AP39</f>
        <v>160</v>
      </c>
      <c r="AQ51" s="25">
        <f>AQ25+AQ27+AQ29+AQ31+AQ33+AQ35+AQ37+AQ39</f>
        <v>171</v>
      </c>
      <c r="AR51" s="25">
        <f t="shared" si="23"/>
        <v>242</v>
      </c>
      <c r="AS51" s="25">
        <f t="shared" si="23"/>
        <v>8519</v>
      </c>
      <c r="AT51" s="25">
        <f t="shared" si="23"/>
        <v>7688</v>
      </c>
      <c r="AU51" s="25">
        <f t="shared" si="23"/>
        <v>16207</v>
      </c>
      <c r="AV51" s="1" t="s">
        <v>62</v>
      </c>
    </row>
    <row r="52" spans="1:48" ht="15">
      <c r="A52" t="s">
        <v>88</v>
      </c>
      <c r="B52" s="1" t="s">
        <v>93</v>
      </c>
      <c r="C52" s="14">
        <f aca="true" t="shared" si="24" ref="C52:AU52">C51-C21</f>
        <v>0</v>
      </c>
      <c r="D52" s="14">
        <f t="shared" si="24"/>
        <v>0</v>
      </c>
      <c r="E52" s="14">
        <f t="shared" si="24"/>
        <v>0</v>
      </c>
      <c r="F52" s="14">
        <f t="shared" si="24"/>
        <v>0</v>
      </c>
      <c r="G52" s="14">
        <f t="shared" si="24"/>
        <v>0</v>
      </c>
      <c r="H52" s="14">
        <f t="shared" si="24"/>
        <v>0</v>
      </c>
      <c r="I52" s="14">
        <f t="shared" si="24"/>
        <v>0</v>
      </c>
      <c r="J52" s="14">
        <f t="shared" si="24"/>
        <v>0</v>
      </c>
      <c r="K52" s="14">
        <f t="shared" si="24"/>
        <v>0</v>
      </c>
      <c r="L52" s="14">
        <f t="shared" si="24"/>
        <v>0</v>
      </c>
      <c r="M52" s="14">
        <f t="shared" si="24"/>
        <v>0</v>
      </c>
      <c r="N52" s="14">
        <f t="shared" si="24"/>
        <v>0</v>
      </c>
      <c r="O52" s="14">
        <f t="shared" si="24"/>
        <v>0</v>
      </c>
      <c r="P52" s="14">
        <f t="shared" si="24"/>
        <v>0</v>
      </c>
      <c r="Q52" s="14">
        <f t="shared" si="24"/>
        <v>0</v>
      </c>
      <c r="R52" s="14">
        <f t="shared" si="24"/>
        <v>0</v>
      </c>
      <c r="S52" s="14">
        <f t="shared" si="24"/>
        <v>0</v>
      </c>
      <c r="T52" s="14">
        <f t="shared" si="24"/>
        <v>0</v>
      </c>
      <c r="U52" s="14">
        <f t="shared" si="24"/>
        <v>0</v>
      </c>
      <c r="V52" s="14">
        <f t="shared" si="24"/>
        <v>0</v>
      </c>
      <c r="W52" s="14">
        <f t="shared" si="24"/>
        <v>0</v>
      </c>
      <c r="X52" s="14">
        <f t="shared" si="24"/>
        <v>0</v>
      </c>
      <c r="Y52" s="14">
        <f t="shared" si="24"/>
        <v>0</v>
      </c>
      <c r="Z52" s="14">
        <f t="shared" si="24"/>
        <v>0</v>
      </c>
      <c r="AA52" s="14">
        <f t="shared" si="24"/>
        <v>0</v>
      </c>
      <c r="AB52" s="14">
        <f t="shared" si="24"/>
        <v>0</v>
      </c>
      <c r="AC52" s="14">
        <f t="shared" si="24"/>
        <v>0</v>
      </c>
      <c r="AD52" s="14">
        <f t="shared" si="24"/>
        <v>0</v>
      </c>
      <c r="AE52" s="14">
        <f t="shared" si="24"/>
        <v>0</v>
      </c>
      <c r="AF52" s="14">
        <f t="shared" si="24"/>
        <v>0</v>
      </c>
      <c r="AG52" s="14">
        <f t="shared" si="24"/>
        <v>0</v>
      </c>
      <c r="AH52" s="14">
        <f t="shared" si="24"/>
        <v>0</v>
      </c>
      <c r="AI52" s="14">
        <f t="shared" si="24"/>
        <v>0</v>
      </c>
      <c r="AJ52" s="14">
        <f t="shared" si="24"/>
        <v>0</v>
      </c>
      <c r="AK52" s="14">
        <f t="shared" si="24"/>
        <v>0</v>
      </c>
      <c r="AL52" s="14">
        <f t="shared" si="24"/>
        <v>0</v>
      </c>
      <c r="AM52" s="14">
        <f t="shared" si="24"/>
        <v>0</v>
      </c>
      <c r="AN52" s="14">
        <f t="shared" si="24"/>
        <v>0</v>
      </c>
      <c r="AO52" s="14">
        <f t="shared" si="24"/>
        <v>0</v>
      </c>
      <c r="AP52" s="14">
        <f t="shared" si="24"/>
        <v>0</v>
      </c>
      <c r="AQ52" s="14">
        <f t="shared" si="24"/>
        <v>0</v>
      </c>
      <c r="AR52" s="14">
        <f t="shared" si="24"/>
        <v>0</v>
      </c>
      <c r="AS52" s="14">
        <f t="shared" si="24"/>
        <v>0</v>
      </c>
      <c r="AT52" s="14">
        <f t="shared" si="24"/>
        <v>0</v>
      </c>
      <c r="AU52" s="14">
        <f t="shared" si="24"/>
        <v>0</v>
      </c>
      <c r="AV52" s="1" t="s">
        <v>93</v>
      </c>
    </row>
    <row r="53" spans="1:48" ht="15">
      <c r="A53" t="s">
        <v>89</v>
      </c>
      <c r="B53" s="10" t="s">
        <v>91</v>
      </c>
      <c r="C53" s="14">
        <f>C8-C14</f>
        <v>0</v>
      </c>
      <c r="D53" s="14">
        <f aca="true" t="shared" si="25" ref="D53:AU53">D8-D14</f>
        <v>0</v>
      </c>
      <c r="E53" s="14">
        <f t="shared" si="25"/>
        <v>0</v>
      </c>
      <c r="F53" s="14">
        <f t="shared" si="25"/>
        <v>0</v>
      </c>
      <c r="G53" s="14">
        <f t="shared" si="25"/>
        <v>0</v>
      </c>
      <c r="H53" s="14">
        <f t="shared" si="25"/>
        <v>0</v>
      </c>
      <c r="I53" s="14">
        <f t="shared" si="25"/>
        <v>0</v>
      </c>
      <c r="J53" s="14">
        <f t="shared" si="25"/>
        <v>0</v>
      </c>
      <c r="K53" s="14">
        <f t="shared" si="25"/>
        <v>0</v>
      </c>
      <c r="L53" s="14">
        <f t="shared" si="25"/>
        <v>0</v>
      </c>
      <c r="M53" s="14">
        <f t="shared" si="25"/>
        <v>0</v>
      </c>
      <c r="N53" s="14">
        <f t="shared" si="25"/>
        <v>0</v>
      </c>
      <c r="O53" s="14">
        <f t="shared" si="25"/>
        <v>0</v>
      </c>
      <c r="P53" s="14">
        <f t="shared" si="25"/>
        <v>0</v>
      </c>
      <c r="Q53" s="14">
        <f t="shared" si="25"/>
        <v>0</v>
      </c>
      <c r="R53" s="14">
        <f t="shared" si="25"/>
        <v>0</v>
      </c>
      <c r="S53" s="14">
        <f t="shared" si="25"/>
        <v>0</v>
      </c>
      <c r="T53" s="14">
        <f t="shared" si="25"/>
        <v>0</v>
      </c>
      <c r="U53" s="14">
        <f t="shared" si="25"/>
        <v>0</v>
      </c>
      <c r="V53" s="14">
        <f t="shared" si="25"/>
        <v>0</v>
      </c>
      <c r="W53" s="14">
        <f t="shared" si="25"/>
        <v>0</v>
      </c>
      <c r="X53" s="14">
        <f t="shared" si="25"/>
        <v>0</v>
      </c>
      <c r="Y53" s="14">
        <f t="shared" si="25"/>
        <v>0</v>
      </c>
      <c r="Z53" s="14">
        <f t="shared" si="25"/>
        <v>0</v>
      </c>
      <c r="AA53" s="14">
        <f t="shared" si="25"/>
        <v>0</v>
      </c>
      <c r="AB53" s="14">
        <f t="shared" si="25"/>
        <v>0</v>
      </c>
      <c r="AC53" s="14">
        <f t="shared" si="25"/>
        <v>0</v>
      </c>
      <c r="AD53" s="14">
        <f t="shared" si="25"/>
        <v>0</v>
      </c>
      <c r="AE53" s="14">
        <f t="shared" si="25"/>
        <v>0</v>
      </c>
      <c r="AF53" s="14">
        <f t="shared" si="25"/>
        <v>0</v>
      </c>
      <c r="AG53" s="14">
        <f t="shared" si="25"/>
        <v>0</v>
      </c>
      <c r="AH53" s="14">
        <f t="shared" si="25"/>
        <v>0</v>
      </c>
      <c r="AI53" s="14">
        <f t="shared" si="25"/>
        <v>0</v>
      </c>
      <c r="AJ53" s="14">
        <f t="shared" si="25"/>
        <v>0</v>
      </c>
      <c r="AK53" s="14">
        <f t="shared" si="25"/>
        <v>0</v>
      </c>
      <c r="AL53" s="14">
        <f t="shared" si="25"/>
        <v>0</v>
      </c>
      <c r="AM53" s="14">
        <f t="shared" si="25"/>
        <v>0</v>
      </c>
      <c r="AN53" s="14">
        <f t="shared" si="25"/>
        <v>0</v>
      </c>
      <c r="AO53" s="14">
        <f t="shared" si="25"/>
        <v>0</v>
      </c>
      <c r="AP53" s="14">
        <f>AP8-AP14</f>
        <v>0</v>
      </c>
      <c r="AQ53" s="14">
        <f>AQ8-AQ14</f>
        <v>0</v>
      </c>
      <c r="AR53" s="14">
        <f t="shared" si="25"/>
        <v>0</v>
      </c>
      <c r="AS53" s="14">
        <f t="shared" si="25"/>
        <v>0</v>
      </c>
      <c r="AT53" s="14">
        <f t="shared" si="25"/>
        <v>0</v>
      </c>
      <c r="AU53" s="14">
        <f t="shared" si="25"/>
        <v>0</v>
      </c>
      <c r="AV53" s="10" t="s">
        <v>91</v>
      </c>
    </row>
    <row r="54" spans="1:48" ht="15">
      <c r="A54" t="s">
        <v>90</v>
      </c>
      <c r="B54" s="10" t="s">
        <v>92</v>
      </c>
      <c r="C54" s="14">
        <f>C6+C7-C15</f>
        <v>0</v>
      </c>
      <c r="D54" s="14">
        <f aca="true" t="shared" si="26" ref="D54:AU54">D6+D7-D15</f>
        <v>0</v>
      </c>
      <c r="E54" s="14">
        <f t="shared" si="26"/>
        <v>0</v>
      </c>
      <c r="F54" s="14">
        <f t="shared" si="26"/>
        <v>0</v>
      </c>
      <c r="G54" s="14">
        <f t="shared" si="26"/>
        <v>0</v>
      </c>
      <c r="H54" s="14">
        <f t="shared" si="26"/>
        <v>0</v>
      </c>
      <c r="I54" s="14">
        <f t="shared" si="26"/>
        <v>21</v>
      </c>
      <c r="J54" s="14">
        <f t="shared" si="26"/>
        <v>0</v>
      </c>
      <c r="K54" s="14">
        <f t="shared" si="26"/>
        <v>21</v>
      </c>
      <c r="L54" s="14">
        <f t="shared" si="26"/>
        <v>0</v>
      </c>
      <c r="M54" s="14">
        <f t="shared" si="26"/>
        <v>13</v>
      </c>
      <c r="N54" s="14">
        <f t="shared" si="26"/>
        <v>0</v>
      </c>
      <c r="O54" s="14">
        <f t="shared" si="26"/>
        <v>0</v>
      </c>
      <c r="P54" s="14">
        <f t="shared" si="26"/>
        <v>1</v>
      </c>
      <c r="Q54" s="14">
        <f t="shared" si="26"/>
        <v>0</v>
      </c>
      <c r="R54" s="14">
        <f t="shared" si="26"/>
        <v>0</v>
      </c>
      <c r="S54" s="14">
        <f t="shared" si="26"/>
        <v>0</v>
      </c>
      <c r="T54" s="14">
        <f t="shared" si="26"/>
        <v>0</v>
      </c>
      <c r="U54" s="14">
        <f t="shared" si="26"/>
        <v>0</v>
      </c>
      <c r="V54" s="14">
        <f t="shared" si="26"/>
        <v>0</v>
      </c>
      <c r="W54" s="14">
        <f t="shared" si="26"/>
        <v>0</v>
      </c>
      <c r="X54" s="14">
        <f t="shared" si="26"/>
        <v>35</v>
      </c>
      <c r="Y54" s="14">
        <f t="shared" si="26"/>
        <v>0</v>
      </c>
      <c r="Z54" s="14">
        <f t="shared" si="26"/>
        <v>0</v>
      </c>
      <c r="AA54" s="14">
        <f t="shared" si="26"/>
        <v>0</v>
      </c>
      <c r="AB54" s="14">
        <f t="shared" si="26"/>
        <v>0</v>
      </c>
      <c r="AC54" s="14">
        <f t="shared" si="26"/>
        <v>0</v>
      </c>
      <c r="AD54" s="14">
        <f t="shared" si="26"/>
        <v>0</v>
      </c>
      <c r="AE54" s="14">
        <f t="shared" si="26"/>
        <v>0</v>
      </c>
      <c r="AF54" s="14">
        <f t="shared" si="26"/>
        <v>0</v>
      </c>
      <c r="AG54" s="14">
        <f t="shared" si="26"/>
        <v>1</v>
      </c>
      <c r="AH54" s="14">
        <f t="shared" si="26"/>
        <v>0</v>
      </c>
      <c r="AI54" s="14">
        <f t="shared" si="26"/>
        <v>0</v>
      </c>
      <c r="AJ54" s="14">
        <f t="shared" si="26"/>
        <v>27</v>
      </c>
      <c r="AK54" s="14">
        <f t="shared" si="26"/>
        <v>0</v>
      </c>
      <c r="AL54" s="14">
        <f t="shared" si="26"/>
        <v>0</v>
      </c>
      <c r="AM54" s="14">
        <f t="shared" si="26"/>
        <v>0</v>
      </c>
      <c r="AN54" s="14">
        <f t="shared" si="26"/>
        <v>0</v>
      </c>
      <c r="AO54" s="14">
        <f t="shared" si="26"/>
        <v>1</v>
      </c>
      <c r="AP54" s="14">
        <f t="shared" si="26"/>
        <v>0</v>
      </c>
      <c r="AQ54" s="14">
        <f t="shared" si="26"/>
        <v>1</v>
      </c>
      <c r="AR54" s="14">
        <f t="shared" si="26"/>
        <v>0</v>
      </c>
      <c r="AS54" s="14">
        <f t="shared" si="26"/>
        <v>91</v>
      </c>
      <c r="AT54" s="14">
        <f t="shared" si="26"/>
        <v>30</v>
      </c>
      <c r="AU54" s="14">
        <f t="shared" si="26"/>
        <v>121</v>
      </c>
      <c r="AV54" s="10" t="s">
        <v>92</v>
      </c>
    </row>
    <row r="55" spans="47:48" ht="12.75">
      <c r="AU55">
        <f>(AU25+AU27+AU33+AU37)/10</f>
        <v>1485.6</v>
      </c>
      <c r="AV55" t="s">
        <v>68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7"/>
  <sheetViews>
    <sheetView workbookViewId="0" topLeftCell="A1">
      <pane xSplit="2" ySplit="2" topLeftCell="O6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B75" sqref="AB75"/>
    </sheetView>
  </sheetViews>
  <sheetFormatPr defaultColWidth="9.00390625" defaultRowHeight="12.75"/>
  <cols>
    <col min="2" max="2" width="23.125" style="0" customWidth="1"/>
    <col min="27" max="27" width="23.875" style="0" customWidth="1"/>
  </cols>
  <sheetData>
    <row r="1" spans="1:26" ht="12.75">
      <c r="A1" t="s">
        <v>53</v>
      </c>
      <c r="B1" t="s">
        <v>139</v>
      </c>
      <c r="C1" s="56">
        <v>337</v>
      </c>
      <c r="D1" s="56">
        <v>338</v>
      </c>
      <c r="E1" s="5">
        <v>339</v>
      </c>
      <c r="F1" s="5">
        <v>340</v>
      </c>
      <c r="G1" s="5">
        <v>341</v>
      </c>
      <c r="H1" s="5">
        <v>342</v>
      </c>
      <c r="I1" s="5">
        <v>343</v>
      </c>
      <c r="J1" s="5">
        <v>344</v>
      </c>
      <c r="K1" s="5">
        <v>345</v>
      </c>
      <c r="L1" s="5">
        <v>346</v>
      </c>
      <c r="M1" s="5">
        <v>347</v>
      </c>
      <c r="N1" s="5">
        <v>348</v>
      </c>
      <c r="O1" s="5">
        <v>349</v>
      </c>
      <c r="P1" s="5">
        <v>350</v>
      </c>
      <c r="Q1" s="5">
        <v>351</v>
      </c>
      <c r="R1" s="5">
        <v>352</v>
      </c>
      <c r="S1" s="5">
        <v>353</v>
      </c>
      <c r="T1" s="5">
        <v>354</v>
      </c>
      <c r="U1" s="5">
        <v>355</v>
      </c>
      <c r="V1" s="5">
        <v>358</v>
      </c>
      <c r="W1" s="5">
        <v>360</v>
      </c>
      <c r="X1" s="5">
        <v>361</v>
      </c>
      <c r="Y1" s="5">
        <v>362</v>
      </c>
      <c r="Z1" s="11" t="s">
        <v>140</v>
      </c>
    </row>
    <row r="2" spans="1:26" ht="12.75">
      <c r="A2" s="5" t="s">
        <v>1</v>
      </c>
      <c r="B2" s="6" t="s">
        <v>54</v>
      </c>
      <c r="C2" s="4" t="s">
        <v>24</v>
      </c>
      <c r="D2" s="4" t="s">
        <v>25</v>
      </c>
      <c r="E2" s="4" t="s">
        <v>26</v>
      </c>
      <c r="F2" s="5" t="s">
        <v>27</v>
      </c>
      <c r="G2" s="4" t="s">
        <v>28</v>
      </c>
      <c r="H2" s="4" t="s">
        <v>29</v>
      </c>
      <c r="I2" s="4" t="s">
        <v>30</v>
      </c>
      <c r="J2" s="4" t="s">
        <v>45</v>
      </c>
      <c r="K2" s="4" t="s">
        <v>31</v>
      </c>
      <c r="L2" s="4" t="s">
        <v>32</v>
      </c>
      <c r="M2" s="4" t="s">
        <v>33</v>
      </c>
      <c r="N2" s="4" t="s">
        <v>98</v>
      </c>
      <c r="O2" s="5" t="s">
        <v>99</v>
      </c>
      <c r="P2" s="5" t="s">
        <v>100</v>
      </c>
      <c r="Q2" s="4" t="s">
        <v>35</v>
      </c>
      <c r="R2" s="4" t="s">
        <v>101</v>
      </c>
      <c r="S2" s="4" t="s">
        <v>102</v>
      </c>
      <c r="T2" s="5" t="s">
        <v>104</v>
      </c>
      <c r="U2" s="4" t="s">
        <v>103</v>
      </c>
      <c r="V2" s="4" t="s">
        <v>105</v>
      </c>
      <c r="W2" s="5" t="s">
        <v>39</v>
      </c>
      <c r="X2" s="4" t="s">
        <v>34</v>
      </c>
      <c r="Y2" s="4" t="s">
        <v>106</v>
      </c>
      <c r="Z2" s="5" t="s">
        <v>176</v>
      </c>
    </row>
    <row r="3" spans="1:29" ht="12.75">
      <c r="A3" t="s">
        <v>2</v>
      </c>
      <c r="B3" t="s">
        <v>2</v>
      </c>
      <c r="D3" s="3"/>
      <c r="F3" s="3"/>
      <c r="H3" s="3"/>
      <c r="I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>
        <v>33696</v>
      </c>
      <c r="AA3" t="s">
        <v>189</v>
      </c>
      <c r="AB3" s="5" t="s">
        <v>190</v>
      </c>
      <c r="AC3" s="5" t="s">
        <v>191</v>
      </c>
    </row>
    <row r="4" spans="1:29" ht="12.75">
      <c r="A4">
        <v>1</v>
      </c>
      <c r="B4" t="s">
        <v>0</v>
      </c>
      <c r="C4" s="14">
        <v>343</v>
      </c>
      <c r="D4" s="14">
        <v>18</v>
      </c>
      <c r="E4" s="14">
        <v>869</v>
      </c>
      <c r="F4" s="14">
        <v>1121</v>
      </c>
      <c r="G4" s="14">
        <v>1506</v>
      </c>
      <c r="H4" s="14">
        <v>1614</v>
      </c>
      <c r="I4" s="14">
        <v>1728</v>
      </c>
      <c r="J4" s="14">
        <v>936</v>
      </c>
      <c r="K4" s="14">
        <v>2004</v>
      </c>
      <c r="L4" s="14">
        <v>227</v>
      </c>
      <c r="M4" s="14">
        <v>2007</v>
      </c>
      <c r="N4" s="14">
        <v>1688</v>
      </c>
      <c r="O4" s="14">
        <v>2313</v>
      </c>
      <c r="P4" s="14">
        <v>2145</v>
      </c>
      <c r="Q4" s="14">
        <v>1465</v>
      </c>
      <c r="R4" s="14">
        <v>1445</v>
      </c>
      <c r="S4" s="14">
        <v>2028</v>
      </c>
      <c r="T4" s="14">
        <v>2483</v>
      </c>
      <c r="U4" s="14">
        <v>805</v>
      </c>
      <c r="V4" s="14">
        <v>2113</v>
      </c>
      <c r="W4" s="14">
        <v>3031</v>
      </c>
      <c r="X4" s="14">
        <v>989</v>
      </c>
      <c r="Y4" s="14">
        <v>1334</v>
      </c>
      <c r="Z4" s="14">
        <f>SUM(C4:Y4)</f>
        <v>34212</v>
      </c>
      <c r="AA4" t="s">
        <v>0</v>
      </c>
      <c r="AB4" s="57">
        <f>Z4-Z3</f>
        <v>516</v>
      </c>
      <c r="AC4" s="2">
        <f>AB4/Z4</f>
        <v>0.015082427218519818</v>
      </c>
    </row>
    <row r="5" spans="1:27" ht="15">
      <c r="A5">
        <v>2</v>
      </c>
      <c r="B5" s="1" t="s">
        <v>3</v>
      </c>
      <c r="C5" s="14">
        <v>250</v>
      </c>
      <c r="D5" s="14">
        <v>18</v>
      </c>
      <c r="E5" s="14">
        <v>750</v>
      </c>
      <c r="F5" s="14">
        <v>1000</v>
      </c>
      <c r="G5" s="14">
        <v>1250</v>
      </c>
      <c r="H5" s="14">
        <v>1500</v>
      </c>
      <c r="I5" s="14">
        <v>1500</v>
      </c>
      <c r="J5" s="14">
        <v>750</v>
      </c>
      <c r="K5" s="14">
        <v>1750</v>
      </c>
      <c r="L5" s="14">
        <v>183</v>
      </c>
      <c r="M5" s="14">
        <v>1750</v>
      </c>
      <c r="N5" s="14">
        <v>1500</v>
      </c>
      <c r="O5" s="14">
        <v>2000</v>
      </c>
      <c r="P5" s="14">
        <v>2000</v>
      </c>
      <c r="Q5" s="14">
        <v>1250</v>
      </c>
      <c r="R5" s="14">
        <v>1250</v>
      </c>
      <c r="S5" s="14">
        <v>1750</v>
      </c>
      <c r="T5" s="14">
        <v>2250</v>
      </c>
      <c r="U5" s="14">
        <v>750</v>
      </c>
      <c r="V5" s="14">
        <v>2000</v>
      </c>
      <c r="W5" s="14">
        <v>2500</v>
      </c>
      <c r="X5" s="14">
        <v>750</v>
      </c>
      <c r="Y5" s="14">
        <v>1000</v>
      </c>
      <c r="Z5" s="14">
        <f>SUM(C5:Y5)</f>
        <v>29701</v>
      </c>
      <c r="AA5" s="1" t="s">
        <v>3</v>
      </c>
    </row>
    <row r="6" spans="1:27" ht="15">
      <c r="A6">
        <v>3</v>
      </c>
      <c r="B6" s="1" t="s">
        <v>4</v>
      </c>
      <c r="C6" s="14">
        <v>2</v>
      </c>
      <c r="D6" s="14">
        <v>1</v>
      </c>
      <c r="E6" s="14">
        <v>14</v>
      </c>
      <c r="F6" s="14">
        <v>16</v>
      </c>
      <c r="G6" s="14">
        <v>13</v>
      </c>
      <c r="H6" s="14">
        <v>18</v>
      </c>
      <c r="I6" s="14">
        <v>21</v>
      </c>
      <c r="J6" s="14">
        <v>6</v>
      </c>
      <c r="K6" s="14">
        <v>14</v>
      </c>
      <c r="L6" s="14">
        <v>1</v>
      </c>
      <c r="M6" s="14">
        <v>13</v>
      </c>
      <c r="N6" s="14">
        <v>19</v>
      </c>
      <c r="O6" s="14">
        <v>17</v>
      </c>
      <c r="P6" s="14">
        <v>21</v>
      </c>
      <c r="Q6" s="14">
        <v>9</v>
      </c>
      <c r="R6" s="14">
        <v>17</v>
      </c>
      <c r="S6" s="14">
        <v>26</v>
      </c>
      <c r="T6" s="14">
        <v>21</v>
      </c>
      <c r="U6" s="14">
        <v>5</v>
      </c>
      <c r="V6" s="14">
        <v>35</v>
      </c>
      <c r="W6" s="14">
        <v>25</v>
      </c>
      <c r="X6" s="14">
        <v>10</v>
      </c>
      <c r="Y6" s="14">
        <v>23</v>
      </c>
      <c r="Z6" s="14">
        <f>SUM(C6:Y6)</f>
        <v>347</v>
      </c>
      <c r="AA6" s="1" t="s">
        <v>4</v>
      </c>
    </row>
    <row r="7" spans="1:27" ht="15">
      <c r="A7">
        <v>4</v>
      </c>
      <c r="B7" s="1" t="s">
        <v>5</v>
      </c>
      <c r="C7" s="14">
        <v>81</v>
      </c>
      <c r="D7" s="14">
        <v>2</v>
      </c>
      <c r="E7" s="14">
        <v>178</v>
      </c>
      <c r="F7" s="14">
        <v>238</v>
      </c>
      <c r="G7" s="14">
        <v>380</v>
      </c>
      <c r="H7" s="14">
        <v>289</v>
      </c>
      <c r="I7" s="14">
        <v>579</v>
      </c>
      <c r="J7" s="14">
        <v>236</v>
      </c>
      <c r="K7" s="14">
        <v>545</v>
      </c>
      <c r="L7" s="14">
        <v>85</v>
      </c>
      <c r="M7" s="14">
        <v>511</v>
      </c>
      <c r="N7" s="14">
        <v>416</v>
      </c>
      <c r="O7" s="14">
        <v>614</v>
      </c>
      <c r="P7" s="14">
        <v>570</v>
      </c>
      <c r="Q7" s="14">
        <v>351</v>
      </c>
      <c r="R7" s="14">
        <v>342</v>
      </c>
      <c r="S7" s="14">
        <v>449</v>
      </c>
      <c r="T7" s="14">
        <v>472</v>
      </c>
      <c r="U7" s="14">
        <v>155</v>
      </c>
      <c r="V7" s="14">
        <v>370</v>
      </c>
      <c r="W7" s="14">
        <v>673</v>
      </c>
      <c r="X7" s="14">
        <v>169</v>
      </c>
      <c r="Y7" s="14">
        <v>470</v>
      </c>
      <c r="Z7" s="14">
        <f>SUM(C7:Y7)</f>
        <v>8175</v>
      </c>
      <c r="AA7" s="1" t="s">
        <v>5</v>
      </c>
    </row>
    <row r="8" spans="1:27" ht="15">
      <c r="A8">
        <v>5</v>
      </c>
      <c r="B8" s="1" t="s">
        <v>6</v>
      </c>
      <c r="C8" s="14">
        <v>3</v>
      </c>
      <c r="D8" s="14">
        <v>0</v>
      </c>
      <c r="E8" s="14">
        <v>3</v>
      </c>
      <c r="F8" s="14">
        <v>6</v>
      </c>
      <c r="G8" s="14">
        <v>9</v>
      </c>
      <c r="H8" s="14">
        <v>7</v>
      </c>
      <c r="I8" s="14">
        <v>12</v>
      </c>
      <c r="J8" s="14">
        <v>6</v>
      </c>
      <c r="K8" s="14">
        <v>9</v>
      </c>
      <c r="L8" s="14">
        <v>46</v>
      </c>
      <c r="M8" s="14">
        <v>20</v>
      </c>
      <c r="N8" s="14">
        <v>9</v>
      </c>
      <c r="O8" s="14">
        <v>10</v>
      </c>
      <c r="P8" s="14">
        <v>25</v>
      </c>
      <c r="Q8" s="14">
        <v>19</v>
      </c>
      <c r="R8" s="14">
        <v>51</v>
      </c>
      <c r="S8" s="14">
        <v>3</v>
      </c>
      <c r="T8" s="14">
        <v>4</v>
      </c>
      <c r="U8" s="14">
        <v>0</v>
      </c>
      <c r="V8" s="14">
        <v>4</v>
      </c>
      <c r="W8" s="14">
        <v>5</v>
      </c>
      <c r="X8" s="14">
        <v>0</v>
      </c>
      <c r="Y8" s="14">
        <v>18</v>
      </c>
      <c r="Z8" s="14">
        <f>SUM(C8:Y8)</f>
        <v>269</v>
      </c>
      <c r="AA8" s="1" t="s">
        <v>6</v>
      </c>
    </row>
    <row r="9" spans="1:27" ht="15">
      <c r="A9" t="s">
        <v>70</v>
      </c>
      <c r="B9" s="1" t="s">
        <v>7</v>
      </c>
      <c r="C9" s="14">
        <f aca="true" t="shared" si="0" ref="C9:Z9">SUM(C6+C7+C8)</f>
        <v>86</v>
      </c>
      <c r="D9" s="14">
        <f t="shared" si="0"/>
        <v>3</v>
      </c>
      <c r="E9" s="14">
        <f t="shared" si="0"/>
        <v>195</v>
      </c>
      <c r="F9" s="14">
        <f t="shared" si="0"/>
        <v>260</v>
      </c>
      <c r="G9" s="14">
        <f t="shared" si="0"/>
        <v>402</v>
      </c>
      <c r="H9" s="14">
        <f t="shared" si="0"/>
        <v>314</v>
      </c>
      <c r="I9" s="14">
        <f t="shared" si="0"/>
        <v>612</v>
      </c>
      <c r="J9" s="14">
        <f t="shared" si="0"/>
        <v>248</v>
      </c>
      <c r="K9" s="14">
        <f t="shared" si="0"/>
        <v>568</v>
      </c>
      <c r="L9" s="14">
        <f t="shared" si="0"/>
        <v>132</v>
      </c>
      <c r="M9" s="14">
        <f t="shared" si="0"/>
        <v>544</v>
      </c>
      <c r="N9" s="14">
        <f t="shared" si="0"/>
        <v>444</v>
      </c>
      <c r="O9" s="14">
        <f t="shared" si="0"/>
        <v>641</v>
      </c>
      <c r="P9" s="14">
        <f t="shared" si="0"/>
        <v>616</v>
      </c>
      <c r="Q9" s="14">
        <f t="shared" si="0"/>
        <v>379</v>
      </c>
      <c r="R9" s="14">
        <f t="shared" si="0"/>
        <v>410</v>
      </c>
      <c r="S9" s="14">
        <f t="shared" si="0"/>
        <v>478</v>
      </c>
      <c r="T9" s="14">
        <f t="shared" si="0"/>
        <v>497</v>
      </c>
      <c r="U9" s="14">
        <f t="shared" si="0"/>
        <v>160</v>
      </c>
      <c r="V9" s="14">
        <f t="shared" si="0"/>
        <v>409</v>
      </c>
      <c r="W9" s="14">
        <f t="shared" si="0"/>
        <v>703</v>
      </c>
      <c r="X9" s="14">
        <f t="shared" si="0"/>
        <v>179</v>
      </c>
      <c r="Y9" s="14">
        <f t="shared" si="0"/>
        <v>511</v>
      </c>
      <c r="Z9" s="14">
        <f t="shared" si="0"/>
        <v>8791</v>
      </c>
      <c r="AA9" s="1" t="s">
        <v>7</v>
      </c>
    </row>
    <row r="10" spans="1:27" ht="15">
      <c r="A10" t="s">
        <v>71</v>
      </c>
      <c r="B10" s="1" t="s">
        <v>8</v>
      </c>
      <c r="C10" s="15">
        <f aca="true" t="shared" si="1" ref="C10:Z10">C9/C4</f>
        <v>0.25072886297376096</v>
      </c>
      <c r="D10" s="15">
        <f t="shared" si="1"/>
        <v>0.16666666666666666</v>
      </c>
      <c r="E10" s="15">
        <f t="shared" si="1"/>
        <v>0.2243958573072497</v>
      </c>
      <c r="F10" s="15">
        <f t="shared" si="1"/>
        <v>0.231935771632471</v>
      </c>
      <c r="G10" s="15">
        <f t="shared" si="1"/>
        <v>0.26693227091633465</v>
      </c>
      <c r="H10" s="15">
        <f t="shared" si="1"/>
        <v>0.19454770755885997</v>
      </c>
      <c r="I10" s="15">
        <f t="shared" si="1"/>
        <v>0.3541666666666667</v>
      </c>
      <c r="J10" s="15">
        <f t="shared" si="1"/>
        <v>0.26495726495726496</v>
      </c>
      <c r="K10" s="15">
        <f t="shared" si="1"/>
        <v>0.2834331337325349</v>
      </c>
      <c r="L10" s="15">
        <f t="shared" si="1"/>
        <v>0.5814977973568282</v>
      </c>
      <c r="M10" s="15">
        <f t="shared" si="1"/>
        <v>0.27105132037867463</v>
      </c>
      <c r="N10" s="15">
        <f t="shared" si="1"/>
        <v>0.26303317535545023</v>
      </c>
      <c r="O10" s="15">
        <f t="shared" si="1"/>
        <v>0.2771292693471682</v>
      </c>
      <c r="P10" s="15">
        <f t="shared" si="1"/>
        <v>0.28717948717948716</v>
      </c>
      <c r="Q10" s="15">
        <f t="shared" si="1"/>
        <v>0.25870307167235496</v>
      </c>
      <c r="R10" s="15">
        <f t="shared" si="1"/>
        <v>0.2837370242214533</v>
      </c>
      <c r="S10" s="15">
        <f t="shared" si="1"/>
        <v>0.2357001972386588</v>
      </c>
      <c r="T10" s="15">
        <f t="shared" si="1"/>
        <v>0.20016109544905356</v>
      </c>
      <c r="U10" s="15">
        <f t="shared" si="1"/>
        <v>0.19875776397515527</v>
      </c>
      <c r="V10" s="15">
        <f t="shared" si="1"/>
        <v>0.19356365357311878</v>
      </c>
      <c r="W10" s="15">
        <f t="shared" si="1"/>
        <v>0.23193665456944904</v>
      </c>
      <c r="X10" s="15">
        <f t="shared" si="1"/>
        <v>0.18099089989888775</v>
      </c>
      <c r="Y10" s="15">
        <f t="shared" si="1"/>
        <v>0.3830584707646177</v>
      </c>
      <c r="Z10" s="15">
        <f t="shared" si="1"/>
        <v>0.2569566234069917</v>
      </c>
      <c r="AA10" s="1" t="s">
        <v>8</v>
      </c>
    </row>
    <row r="11" spans="1:27" ht="15">
      <c r="A11" t="s">
        <v>72</v>
      </c>
      <c r="B11" s="1" t="s">
        <v>66</v>
      </c>
      <c r="C11" s="15">
        <f aca="true" t="shared" si="2" ref="C11:Z11">C6/C9</f>
        <v>0.023255813953488372</v>
      </c>
      <c r="D11" s="15">
        <f t="shared" si="2"/>
        <v>0.3333333333333333</v>
      </c>
      <c r="E11" s="15">
        <f t="shared" si="2"/>
        <v>0.07179487179487179</v>
      </c>
      <c r="F11" s="15">
        <f t="shared" si="2"/>
        <v>0.06153846153846154</v>
      </c>
      <c r="G11" s="15">
        <f t="shared" si="2"/>
        <v>0.03233830845771144</v>
      </c>
      <c r="H11" s="15">
        <f t="shared" si="2"/>
        <v>0.05732484076433121</v>
      </c>
      <c r="I11" s="15">
        <f t="shared" si="2"/>
        <v>0.03431372549019608</v>
      </c>
      <c r="J11" s="15">
        <f t="shared" si="2"/>
        <v>0.024193548387096774</v>
      </c>
      <c r="K11" s="15">
        <f t="shared" si="2"/>
        <v>0.02464788732394366</v>
      </c>
      <c r="L11" s="15">
        <f t="shared" si="2"/>
        <v>0.007575757575757576</v>
      </c>
      <c r="M11" s="15">
        <f t="shared" si="2"/>
        <v>0.02389705882352941</v>
      </c>
      <c r="N11" s="15">
        <f t="shared" si="2"/>
        <v>0.04279279279279279</v>
      </c>
      <c r="O11" s="15">
        <f t="shared" si="2"/>
        <v>0.0265210608424337</v>
      </c>
      <c r="P11" s="15">
        <f t="shared" si="2"/>
        <v>0.03409090909090909</v>
      </c>
      <c r="Q11" s="15">
        <f t="shared" si="2"/>
        <v>0.023746701846965697</v>
      </c>
      <c r="R11" s="15">
        <f t="shared" si="2"/>
        <v>0.041463414634146344</v>
      </c>
      <c r="S11" s="15">
        <f t="shared" si="2"/>
        <v>0.05439330543933055</v>
      </c>
      <c r="T11" s="15">
        <f t="shared" si="2"/>
        <v>0.04225352112676056</v>
      </c>
      <c r="U11" s="15">
        <f t="shared" si="2"/>
        <v>0.03125</v>
      </c>
      <c r="V11" s="15">
        <f>V6/V9</f>
        <v>0.08557457212713937</v>
      </c>
      <c r="W11" s="15">
        <f>W6/W9</f>
        <v>0.03556187766714083</v>
      </c>
      <c r="X11" s="15">
        <f>X6/X9</f>
        <v>0.055865921787709494</v>
      </c>
      <c r="Y11" s="15">
        <f>Y6/Y9</f>
        <v>0.04500978473581213</v>
      </c>
      <c r="Z11" s="15">
        <f t="shared" si="2"/>
        <v>0.03947218746445228</v>
      </c>
      <c r="AA11" s="1" t="s">
        <v>66</v>
      </c>
    </row>
    <row r="12" spans="1:27" ht="15">
      <c r="A12" t="s">
        <v>73</v>
      </c>
      <c r="B12" s="1" t="s">
        <v>67</v>
      </c>
      <c r="C12" s="15">
        <f aca="true" t="shared" si="3" ref="C12:Z12">C8/C9</f>
        <v>0.03488372093023256</v>
      </c>
      <c r="D12" s="15">
        <f t="shared" si="3"/>
        <v>0</v>
      </c>
      <c r="E12" s="15">
        <f t="shared" si="3"/>
        <v>0.015384615384615385</v>
      </c>
      <c r="F12" s="15">
        <f t="shared" si="3"/>
        <v>0.023076923076923078</v>
      </c>
      <c r="G12" s="15">
        <f t="shared" si="3"/>
        <v>0.022388059701492536</v>
      </c>
      <c r="H12" s="15">
        <f t="shared" si="3"/>
        <v>0.022292993630573247</v>
      </c>
      <c r="I12" s="15">
        <f t="shared" si="3"/>
        <v>0.0196078431372549</v>
      </c>
      <c r="J12" s="15">
        <f t="shared" si="3"/>
        <v>0.024193548387096774</v>
      </c>
      <c r="K12" s="15">
        <f t="shared" si="3"/>
        <v>0.01584507042253521</v>
      </c>
      <c r="L12" s="15">
        <f t="shared" si="3"/>
        <v>0.3484848484848485</v>
      </c>
      <c r="M12" s="15">
        <f t="shared" si="3"/>
        <v>0.03676470588235294</v>
      </c>
      <c r="N12" s="15">
        <f t="shared" si="3"/>
        <v>0.02027027027027027</v>
      </c>
      <c r="O12" s="15">
        <f t="shared" si="3"/>
        <v>0.015600624024960999</v>
      </c>
      <c r="P12" s="15">
        <f t="shared" si="3"/>
        <v>0.040584415584415584</v>
      </c>
      <c r="Q12" s="15">
        <f t="shared" si="3"/>
        <v>0.05013192612137203</v>
      </c>
      <c r="R12" s="15">
        <f t="shared" si="3"/>
        <v>0.12439024390243902</v>
      </c>
      <c r="S12" s="15">
        <f t="shared" si="3"/>
        <v>0.006276150627615063</v>
      </c>
      <c r="T12" s="15">
        <f t="shared" si="3"/>
        <v>0.008048289738430584</v>
      </c>
      <c r="U12" s="15">
        <f t="shared" si="3"/>
        <v>0</v>
      </c>
      <c r="V12" s="15">
        <f>V8/V9</f>
        <v>0.009779951100244499</v>
      </c>
      <c r="W12" s="15">
        <f>W8/W9</f>
        <v>0.007112375533428165</v>
      </c>
      <c r="X12" s="15">
        <f>X8/X9</f>
        <v>0</v>
      </c>
      <c r="Y12" s="15">
        <f>Y8/Y9</f>
        <v>0.03522504892367906</v>
      </c>
      <c r="Z12" s="15">
        <f t="shared" si="3"/>
        <v>0.030599476737572517</v>
      </c>
      <c r="AA12" s="1" t="s">
        <v>67</v>
      </c>
    </row>
    <row r="13" spans="1:27" ht="15">
      <c r="A13">
        <v>6</v>
      </c>
      <c r="B13" s="1" t="s">
        <v>9</v>
      </c>
      <c r="C13" s="14">
        <v>166</v>
      </c>
      <c r="D13" s="14">
        <v>16</v>
      </c>
      <c r="E13" s="14">
        <v>569</v>
      </c>
      <c r="F13" s="14">
        <v>756</v>
      </c>
      <c r="G13" s="14">
        <v>861</v>
      </c>
      <c r="H13" s="14">
        <v>1204</v>
      </c>
      <c r="I13" s="14">
        <v>909</v>
      </c>
      <c r="J13" s="14">
        <v>508</v>
      </c>
      <c r="K13" s="14">
        <v>1196</v>
      </c>
      <c r="L13" s="14">
        <v>52</v>
      </c>
      <c r="M13" s="14">
        <v>1219</v>
      </c>
      <c r="N13" s="14">
        <v>1075</v>
      </c>
      <c r="O13" s="14">
        <v>1376</v>
      </c>
      <c r="P13" s="14">
        <v>1405</v>
      </c>
      <c r="Q13" s="14">
        <v>880</v>
      </c>
      <c r="R13" s="14">
        <v>857</v>
      </c>
      <c r="S13" s="14">
        <v>1298</v>
      </c>
      <c r="T13" s="14">
        <v>1774</v>
      </c>
      <c r="U13" s="14">
        <v>595</v>
      </c>
      <c r="V13" s="14">
        <v>1626</v>
      </c>
      <c r="W13" s="14">
        <v>1822</v>
      </c>
      <c r="X13" s="14">
        <v>581</v>
      </c>
      <c r="Y13" s="14">
        <v>512</v>
      </c>
      <c r="Z13" s="14">
        <f>SUM(C13:Y13)</f>
        <v>21257</v>
      </c>
      <c r="AA13" s="1" t="s">
        <v>9</v>
      </c>
    </row>
    <row r="14" spans="1:27" ht="15">
      <c r="A14">
        <v>7</v>
      </c>
      <c r="B14" s="1" t="s">
        <v>10</v>
      </c>
      <c r="C14" s="14">
        <v>3</v>
      </c>
      <c r="D14" s="14">
        <v>0</v>
      </c>
      <c r="E14" s="14">
        <v>3</v>
      </c>
      <c r="F14" s="14">
        <v>6</v>
      </c>
      <c r="G14" s="14">
        <v>9</v>
      </c>
      <c r="H14" s="14">
        <v>7</v>
      </c>
      <c r="I14" s="14">
        <v>12</v>
      </c>
      <c r="J14" s="14">
        <v>6</v>
      </c>
      <c r="K14" s="14">
        <v>9</v>
      </c>
      <c r="L14" s="14">
        <v>46</v>
      </c>
      <c r="M14" s="14">
        <v>20</v>
      </c>
      <c r="N14" s="14">
        <v>8</v>
      </c>
      <c r="O14" s="14">
        <v>10</v>
      </c>
      <c r="P14" s="14">
        <v>25</v>
      </c>
      <c r="Q14" s="14">
        <v>19</v>
      </c>
      <c r="R14" s="14">
        <v>51</v>
      </c>
      <c r="S14" s="14">
        <v>3</v>
      </c>
      <c r="T14" s="14">
        <v>4</v>
      </c>
      <c r="U14" s="14">
        <v>0</v>
      </c>
      <c r="V14" s="14">
        <v>4</v>
      </c>
      <c r="W14" s="14">
        <v>5</v>
      </c>
      <c r="X14" s="14">
        <v>0</v>
      </c>
      <c r="Y14" s="14">
        <v>18</v>
      </c>
      <c r="Z14" s="14">
        <f>SUM(C14:Y14)</f>
        <v>268</v>
      </c>
      <c r="AA14" s="1" t="s">
        <v>10</v>
      </c>
    </row>
    <row r="15" spans="1:27" ht="15">
      <c r="A15">
        <v>8</v>
      </c>
      <c r="B15" s="1" t="s">
        <v>11</v>
      </c>
      <c r="C15" s="14">
        <v>83</v>
      </c>
      <c r="D15" s="14">
        <v>3</v>
      </c>
      <c r="E15" s="14">
        <v>192</v>
      </c>
      <c r="F15" s="14">
        <v>254</v>
      </c>
      <c r="G15" s="14">
        <v>393</v>
      </c>
      <c r="H15" s="14">
        <v>307</v>
      </c>
      <c r="I15" s="14">
        <v>567</v>
      </c>
      <c r="J15" s="14">
        <v>242</v>
      </c>
      <c r="K15" s="14">
        <v>559</v>
      </c>
      <c r="L15" s="14">
        <v>86</v>
      </c>
      <c r="M15" s="14">
        <v>511</v>
      </c>
      <c r="N15" s="14">
        <v>435</v>
      </c>
      <c r="O15" s="14">
        <v>631</v>
      </c>
      <c r="P15" s="14">
        <v>583</v>
      </c>
      <c r="Q15" s="14">
        <v>360</v>
      </c>
      <c r="R15" s="14">
        <v>359</v>
      </c>
      <c r="S15" s="14">
        <v>475</v>
      </c>
      <c r="T15" s="14">
        <v>493</v>
      </c>
      <c r="U15" s="14">
        <v>160</v>
      </c>
      <c r="V15" s="14">
        <v>370</v>
      </c>
      <c r="W15" s="14">
        <v>698</v>
      </c>
      <c r="X15" s="14">
        <v>179</v>
      </c>
      <c r="Y15" s="14">
        <v>492</v>
      </c>
      <c r="Z15" s="14">
        <f>SUM(C15:Y15)</f>
        <v>8432</v>
      </c>
      <c r="AA15" s="1" t="s">
        <v>11</v>
      </c>
    </row>
    <row r="16" spans="1:27" ht="15">
      <c r="A16" t="s">
        <v>74</v>
      </c>
      <c r="B16" s="1" t="s">
        <v>57</v>
      </c>
      <c r="C16" s="14">
        <f>SUM(C14:C15)</f>
        <v>86</v>
      </c>
      <c r="D16" s="14">
        <f>SUM(D14:D15)</f>
        <v>3</v>
      </c>
      <c r="E16" s="14">
        <f>SUM(E14:E15)</f>
        <v>195</v>
      </c>
      <c r="F16" s="14">
        <f>SUM(F14:F15)</f>
        <v>260</v>
      </c>
      <c r="G16" s="14">
        <f aca="true" t="shared" si="4" ref="G16:Z16">SUM(G14:G15)</f>
        <v>402</v>
      </c>
      <c r="H16" s="14">
        <f t="shared" si="4"/>
        <v>314</v>
      </c>
      <c r="I16" s="14">
        <f t="shared" si="4"/>
        <v>579</v>
      </c>
      <c r="J16" s="14">
        <f t="shared" si="4"/>
        <v>248</v>
      </c>
      <c r="K16" s="14">
        <f t="shared" si="4"/>
        <v>568</v>
      </c>
      <c r="L16" s="14">
        <f t="shared" si="4"/>
        <v>132</v>
      </c>
      <c r="M16" s="14">
        <f t="shared" si="4"/>
        <v>531</v>
      </c>
      <c r="N16" s="14">
        <f t="shared" si="4"/>
        <v>443</v>
      </c>
      <c r="O16" s="14">
        <f t="shared" si="4"/>
        <v>641</v>
      </c>
      <c r="P16" s="14">
        <f t="shared" si="4"/>
        <v>608</v>
      </c>
      <c r="Q16" s="14">
        <f t="shared" si="4"/>
        <v>379</v>
      </c>
      <c r="R16" s="14">
        <f t="shared" si="4"/>
        <v>410</v>
      </c>
      <c r="S16" s="14">
        <f t="shared" si="4"/>
        <v>478</v>
      </c>
      <c r="T16" s="14">
        <f t="shared" si="4"/>
        <v>497</v>
      </c>
      <c r="U16" s="14">
        <f t="shared" si="4"/>
        <v>160</v>
      </c>
      <c r="V16" s="14">
        <f t="shared" si="4"/>
        <v>374</v>
      </c>
      <c r="W16" s="14">
        <f t="shared" si="4"/>
        <v>703</v>
      </c>
      <c r="X16" s="14">
        <f t="shared" si="4"/>
        <v>179</v>
      </c>
      <c r="Y16" s="14">
        <f t="shared" si="4"/>
        <v>510</v>
      </c>
      <c r="Z16" s="14">
        <f t="shared" si="4"/>
        <v>8700</v>
      </c>
      <c r="AA16" s="1" t="s">
        <v>57</v>
      </c>
    </row>
    <row r="17" spans="1:27" ht="15">
      <c r="A17" t="s">
        <v>177</v>
      </c>
      <c r="B17" s="1" t="s">
        <v>175</v>
      </c>
      <c r="C17" s="16">
        <f>(C14+C15)/C4</f>
        <v>0.25072886297376096</v>
      </c>
      <c r="D17" s="16">
        <f aca="true" t="shared" si="5" ref="D17:Z17">(D14+D15)/D4</f>
        <v>0.16666666666666666</v>
      </c>
      <c r="E17" s="16">
        <f t="shared" si="5"/>
        <v>0.2243958573072497</v>
      </c>
      <c r="F17" s="16">
        <f t="shared" si="5"/>
        <v>0.231935771632471</v>
      </c>
      <c r="G17" s="16">
        <f t="shared" si="5"/>
        <v>0.26693227091633465</v>
      </c>
      <c r="H17" s="16">
        <f t="shared" si="5"/>
        <v>0.19454770755885997</v>
      </c>
      <c r="I17" s="16">
        <f t="shared" si="5"/>
        <v>0.3350694444444444</v>
      </c>
      <c r="J17" s="16">
        <f t="shared" si="5"/>
        <v>0.26495726495726496</v>
      </c>
      <c r="K17" s="16">
        <f t="shared" si="5"/>
        <v>0.2834331337325349</v>
      </c>
      <c r="L17" s="16">
        <f t="shared" si="5"/>
        <v>0.5814977973568282</v>
      </c>
      <c r="M17" s="16">
        <f t="shared" si="5"/>
        <v>0.2645739910313901</v>
      </c>
      <c r="N17" s="16">
        <f t="shared" si="5"/>
        <v>0.26244075829383884</v>
      </c>
      <c r="O17" s="16">
        <f t="shared" si="5"/>
        <v>0.2771292693471682</v>
      </c>
      <c r="P17" s="16">
        <f t="shared" si="5"/>
        <v>0.2834498834498835</v>
      </c>
      <c r="Q17" s="16">
        <f t="shared" si="5"/>
        <v>0.25870307167235496</v>
      </c>
      <c r="R17" s="16">
        <f t="shared" si="5"/>
        <v>0.2837370242214533</v>
      </c>
      <c r="S17" s="16">
        <f t="shared" si="5"/>
        <v>0.2357001972386588</v>
      </c>
      <c r="T17" s="16">
        <f t="shared" si="5"/>
        <v>0.20016109544905356</v>
      </c>
      <c r="U17" s="16">
        <f t="shared" si="5"/>
        <v>0.19875776397515527</v>
      </c>
      <c r="V17" s="16">
        <f t="shared" si="5"/>
        <v>0.1769995267392333</v>
      </c>
      <c r="W17" s="16">
        <f t="shared" si="5"/>
        <v>0.23193665456944904</v>
      </c>
      <c r="X17" s="16">
        <f t="shared" si="5"/>
        <v>0.18099089989888775</v>
      </c>
      <c r="Y17" s="16">
        <f t="shared" si="5"/>
        <v>0.3823088455772114</v>
      </c>
      <c r="Z17" s="16">
        <f t="shared" si="5"/>
        <v>0.25429673798667135</v>
      </c>
      <c r="AA17" s="1" t="s">
        <v>175</v>
      </c>
    </row>
    <row r="18" spans="1:27" ht="15">
      <c r="A18" t="s">
        <v>75</v>
      </c>
      <c r="B18" s="1" t="s">
        <v>23</v>
      </c>
      <c r="C18" s="14">
        <f aca="true" t="shared" si="6" ref="C18:Z18">C9-C16</f>
        <v>0</v>
      </c>
      <c r="D18" s="14">
        <f t="shared" si="6"/>
        <v>0</v>
      </c>
      <c r="E18" s="14">
        <f t="shared" si="6"/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33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13</v>
      </c>
      <c r="N18" s="14">
        <f t="shared" si="6"/>
        <v>1</v>
      </c>
      <c r="O18" s="14">
        <f t="shared" si="6"/>
        <v>0</v>
      </c>
      <c r="P18" s="14">
        <f t="shared" si="6"/>
        <v>8</v>
      </c>
      <c r="Q18" s="14">
        <f t="shared" si="6"/>
        <v>0</v>
      </c>
      <c r="R18" s="14">
        <f t="shared" si="6"/>
        <v>0</v>
      </c>
      <c r="S18" s="14">
        <f t="shared" si="6"/>
        <v>0</v>
      </c>
      <c r="T18" s="14">
        <f t="shared" si="6"/>
        <v>0</v>
      </c>
      <c r="U18" s="14">
        <f t="shared" si="6"/>
        <v>0</v>
      </c>
      <c r="V18" s="14">
        <f t="shared" si="6"/>
        <v>35</v>
      </c>
      <c r="W18" s="14">
        <f t="shared" si="6"/>
        <v>0</v>
      </c>
      <c r="X18" s="14">
        <f t="shared" si="6"/>
        <v>0</v>
      </c>
      <c r="Y18" s="14">
        <f t="shared" si="6"/>
        <v>1</v>
      </c>
      <c r="Z18" s="14">
        <f t="shared" si="6"/>
        <v>91</v>
      </c>
      <c r="AA18" s="1" t="s">
        <v>23</v>
      </c>
    </row>
    <row r="19" spans="2:27" ht="15">
      <c r="B19" s="1" t="s">
        <v>55</v>
      </c>
      <c r="C19" s="16">
        <f aca="true" t="shared" si="7" ref="C19:Z19">C18/C9</f>
        <v>0</v>
      </c>
      <c r="D19" s="16">
        <f t="shared" si="7"/>
        <v>0</v>
      </c>
      <c r="E19" s="16">
        <f t="shared" si="7"/>
        <v>0</v>
      </c>
      <c r="F19" s="16">
        <f t="shared" si="7"/>
        <v>0</v>
      </c>
      <c r="G19" s="16">
        <f t="shared" si="7"/>
        <v>0</v>
      </c>
      <c r="H19" s="16">
        <f t="shared" si="7"/>
        <v>0</v>
      </c>
      <c r="I19" s="16">
        <f t="shared" si="7"/>
        <v>0.05392156862745098</v>
      </c>
      <c r="J19" s="16">
        <f t="shared" si="7"/>
        <v>0</v>
      </c>
      <c r="K19" s="16">
        <f t="shared" si="7"/>
        <v>0</v>
      </c>
      <c r="L19" s="16">
        <f t="shared" si="7"/>
        <v>0</v>
      </c>
      <c r="M19" s="16">
        <f t="shared" si="7"/>
        <v>0.02389705882352941</v>
      </c>
      <c r="N19" s="16">
        <f t="shared" si="7"/>
        <v>0.0022522522522522522</v>
      </c>
      <c r="O19" s="16">
        <f t="shared" si="7"/>
        <v>0</v>
      </c>
      <c r="P19" s="16">
        <f t="shared" si="7"/>
        <v>0.012987012987012988</v>
      </c>
      <c r="Q19" s="16">
        <f t="shared" si="7"/>
        <v>0</v>
      </c>
      <c r="R19" s="16">
        <f t="shared" si="7"/>
        <v>0</v>
      </c>
      <c r="S19" s="16">
        <f t="shared" si="7"/>
        <v>0</v>
      </c>
      <c r="T19" s="16">
        <f t="shared" si="7"/>
        <v>0</v>
      </c>
      <c r="U19" s="16">
        <f t="shared" si="7"/>
        <v>0</v>
      </c>
      <c r="V19" s="16">
        <f t="shared" si="7"/>
        <v>0.08557457212713937</v>
      </c>
      <c r="W19" s="16">
        <f t="shared" si="7"/>
        <v>0</v>
      </c>
      <c r="X19" s="16">
        <f t="shared" si="7"/>
        <v>0</v>
      </c>
      <c r="Y19" s="16">
        <f t="shared" si="7"/>
        <v>0.0019569471624266144</v>
      </c>
      <c r="Z19" s="16">
        <f t="shared" si="7"/>
        <v>0.010351495848026391</v>
      </c>
      <c r="AA19" s="1" t="s">
        <v>55</v>
      </c>
    </row>
    <row r="20" spans="1:27" ht="15">
      <c r="A20">
        <v>9</v>
      </c>
      <c r="B20" s="1" t="s">
        <v>12</v>
      </c>
      <c r="C20" s="14">
        <v>0</v>
      </c>
      <c r="D20" s="14">
        <v>0</v>
      </c>
      <c r="E20" s="14">
        <v>5</v>
      </c>
      <c r="F20" s="14">
        <v>20</v>
      </c>
      <c r="G20" s="14">
        <v>16</v>
      </c>
      <c r="H20" s="14">
        <v>12</v>
      </c>
      <c r="I20" s="14">
        <v>7</v>
      </c>
      <c r="J20" s="14">
        <v>15</v>
      </c>
      <c r="K20" s="14">
        <v>18</v>
      </c>
      <c r="L20" s="14">
        <v>9</v>
      </c>
      <c r="M20" s="14">
        <v>0</v>
      </c>
      <c r="N20" s="14">
        <v>7</v>
      </c>
      <c r="O20" s="14">
        <v>11</v>
      </c>
      <c r="P20" s="14">
        <v>28</v>
      </c>
      <c r="Q20" s="14">
        <v>25</v>
      </c>
      <c r="R20" s="14">
        <v>7</v>
      </c>
      <c r="S20" s="14">
        <v>3</v>
      </c>
      <c r="T20" s="14">
        <v>39</v>
      </c>
      <c r="U20" s="14">
        <v>1</v>
      </c>
      <c r="V20" s="14">
        <v>9</v>
      </c>
      <c r="W20" s="14">
        <v>17</v>
      </c>
      <c r="X20" s="14">
        <v>3</v>
      </c>
      <c r="Y20" s="14">
        <v>9</v>
      </c>
      <c r="Z20" s="14">
        <f>SUM(C20:Y20)</f>
        <v>261</v>
      </c>
      <c r="AA20" s="1" t="s">
        <v>12</v>
      </c>
    </row>
    <row r="21" spans="1:27" ht="15">
      <c r="A21">
        <v>10</v>
      </c>
      <c r="B21" s="1" t="s">
        <v>13</v>
      </c>
      <c r="C21" s="14">
        <v>86</v>
      </c>
      <c r="D21" s="14">
        <v>3</v>
      </c>
      <c r="E21" s="14">
        <v>190</v>
      </c>
      <c r="F21" s="14">
        <v>240</v>
      </c>
      <c r="G21" s="14">
        <v>386</v>
      </c>
      <c r="H21" s="14">
        <v>302</v>
      </c>
      <c r="I21" s="14">
        <v>572</v>
      </c>
      <c r="J21" s="14">
        <v>233</v>
      </c>
      <c r="K21" s="14">
        <v>550</v>
      </c>
      <c r="L21" s="14">
        <v>123</v>
      </c>
      <c r="M21" s="14">
        <v>531</v>
      </c>
      <c r="N21" s="14">
        <v>436</v>
      </c>
      <c r="O21" s="14">
        <v>630</v>
      </c>
      <c r="P21" s="14">
        <v>580</v>
      </c>
      <c r="Q21" s="14">
        <v>354</v>
      </c>
      <c r="R21" s="14">
        <v>403</v>
      </c>
      <c r="S21" s="14">
        <v>475</v>
      </c>
      <c r="T21" s="14">
        <v>458</v>
      </c>
      <c r="U21" s="14">
        <v>159</v>
      </c>
      <c r="V21" s="14">
        <v>365</v>
      </c>
      <c r="W21" s="14">
        <v>686</v>
      </c>
      <c r="X21" s="14">
        <v>176</v>
      </c>
      <c r="Y21" s="14">
        <v>501</v>
      </c>
      <c r="Z21" s="14">
        <f>SUM(C21:Y21)</f>
        <v>8439</v>
      </c>
      <c r="AA21" s="1" t="s">
        <v>13</v>
      </c>
    </row>
    <row r="22" spans="1:27" ht="15">
      <c r="A22" t="s">
        <v>76</v>
      </c>
      <c r="B22" s="1" t="s">
        <v>14</v>
      </c>
      <c r="C22" s="14">
        <f aca="true" t="shared" si="8" ref="C22:Z22">SUM(C20:C21)</f>
        <v>86</v>
      </c>
      <c r="D22" s="14">
        <f t="shared" si="8"/>
        <v>3</v>
      </c>
      <c r="E22" s="14">
        <f t="shared" si="8"/>
        <v>195</v>
      </c>
      <c r="F22" s="14">
        <f t="shared" si="8"/>
        <v>260</v>
      </c>
      <c r="G22" s="14">
        <f t="shared" si="8"/>
        <v>402</v>
      </c>
      <c r="H22" s="14">
        <f t="shared" si="8"/>
        <v>314</v>
      </c>
      <c r="I22" s="14">
        <f t="shared" si="8"/>
        <v>579</v>
      </c>
      <c r="J22" s="14">
        <f t="shared" si="8"/>
        <v>248</v>
      </c>
      <c r="K22" s="14">
        <f t="shared" si="8"/>
        <v>568</v>
      </c>
      <c r="L22" s="14">
        <f t="shared" si="8"/>
        <v>132</v>
      </c>
      <c r="M22" s="14">
        <f t="shared" si="8"/>
        <v>531</v>
      </c>
      <c r="N22" s="14">
        <f t="shared" si="8"/>
        <v>443</v>
      </c>
      <c r="O22" s="14">
        <f t="shared" si="8"/>
        <v>641</v>
      </c>
      <c r="P22" s="14">
        <f t="shared" si="8"/>
        <v>608</v>
      </c>
      <c r="Q22" s="14">
        <f t="shared" si="8"/>
        <v>379</v>
      </c>
      <c r="R22" s="14">
        <f t="shared" si="8"/>
        <v>410</v>
      </c>
      <c r="S22" s="14">
        <f t="shared" si="8"/>
        <v>478</v>
      </c>
      <c r="T22" s="14">
        <f t="shared" si="8"/>
        <v>497</v>
      </c>
      <c r="U22" s="14">
        <f t="shared" si="8"/>
        <v>160</v>
      </c>
      <c r="V22" s="14">
        <f t="shared" si="8"/>
        <v>374</v>
      </c>
      <c r="W22" s="14">
        <f t="shared" si="8"/>
        <v>703</v>
      </c>
      <c r="X22" s="14">
        <f t="shared" si="8"/>
        <v>179</v>
      </c>
      <c r="Y22" s="14">
        <f t="shared" si="8"/>
        <v>510</v>
      </c>
      <c r="Z22" s="14">
        <f t="shared" si="8"/>
        <v>8700</v>
      </c>
      <c r="AA22" s="1" t="s">
        <v>14</v>
      </c>
    </row>
    <row r="23" spans="1:27" ht="15">
      <c r="A23">
        <v>11</v>
      </c>
      <c r="B23" s="1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f>SUM(C23:Y23)</f>
        <v>0</v>
      </c>
      <c r="AA23" s="1" t="s">
        <v>15</v>
      </c>
    </row>
    <row r="24" spans="1:29" ht="15">
      <c r="A24">
        <v>12</v>
      </c>
      <c r="B24" s="1" t="s">
        <v>16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f>SUM(C24:Y24)</f>
        <v>0</v>
      </c>
      <c r="AA24" s="1" t="s">
        <v>16</v>
      </c>
      <c r="AB24" s="5" t="s">
        <v>174</v>
      </c>
      <c r="AC24" s="5" t="s">
        <v>182</v>
      </c>
    </row>
    <row r="25" spans="1:31" ht="15">
      <c r="A25" t="s">
        <v>2</v>
      </c>
      <c r="B25" s="1" t="s">
        <v>141</v>
      </c>
      <c r="C25" s="14">
        <v>6</v>
      </c>
      <c r="D25" s="14">
        <v>0</v>
      </c>
      <c r="E25" s="14">
        <v>16</v>
      </c>
      <c r="F25" s="14">
        <v>25</v>
      </c>
      <c r="G25" s="14">
        <v>36</v>
      </c>
      <c r="H25" s="14">
        <v>38</v>
      </c>
      <c r="I25" s="14">
        <v>42</v>
      </c>
      <c r="J25" s="14">
        <v>19</v>
      </c>
      <c r="K25" s="14">
        <v>73</v>
      </c>
      <c r="L25" s="14">
        <v>21</v>
      </c>
      <c r="M25" s="14">
        <v>0</v>
      </c>
      <c r="N25" s="14">
        <v>39</v>
      </c>
      <c r="O25" s="14">
        <v>55</v>
      </c>
      <c r="P25" s="14">
        <v>28</v>
      </c>
      <c r="Q25" s="14">
        <v>30</v>
      </c>
      <c r="R25" s="14">
        <v>29</v>
      </c>
      <c r="S25" s="14">
        <v>54</v>
      </c>
      <c r="T25" s="14">
        <v>19</v>
      </c>
      <c r="U25" s="14">
        <v>16</v>
      </c>
      <c r="V25" s="14">
        <v>35</v>
      </c>
      <c r="W25" s="14">
        <v>50</v>
      </c>
      <c r="X25" s="14">
        <v>11</v>
      </c>
      <c r="Y25" s="14">
        <v>29</v>
      </c>
      <c r="Z25" s="14">
        <f>SUM(C25:Y25)</f>
        <v>671</v>
      </c>
      <c r="AA25" s="1" t="s">
        <v>141</v>
      </c>
      <c r="AB25" s="34">
        <f>RANK(Z25,$Z$25:$Z$71,0)</f>
        <v>16</v>
      </c>
      <c r="AC25" s="49"/>
      <c r="AD25" s="9" t="s">
        <v>187</v>
      </c>
      <c r="AE25" s="9"/>
    </row>
    <row r="26" spans="1:30" ht="15">
      <c r="A26" t="s">
        <v>2</v>
      </c>
      <c r="B26" s="1" t="s">
        <v>17</v>
      </c>
      <c r="C26" s="16">
        <f aca="true" t="shared" si="9" ref="C26:Z26">C25/C22</f>
        <v>0.06976744186046512</v>
      </c>
      <c r="D26" s="16">
        <f t="shared" si="9"/>
        <v>0</v>
      </c>
      <c r="E26" s="16">
        <f t="shared" si="9"/>
        <v>0.08205128205128205</v>
      </c>
      <c r="F26" s="16">
        <f t="shared" si="9"/>
        <v>0.09615384615384616</v>
      </c>
      <c r="G26" s="16">
        <f t="shared" si="9"/>
        <v>0.08955223880597014</v>
      </c>
      <c r="H26" s="16">
        <f t="shared" si="9"/>
        <v>0.12101910828025478</v>
      </c>
      <c r="I26" s="16">
        <f t="shared" si="9"/>
        <v>0.07253886010362694</v>
      </c>
      <c r="J26" s="16">
        <f t="shared" si="9"/>
        <v>0.07661290322580645</v>
      </c>
      <c r="K26" s="16">
        <f t="shared" si="9"/>
        <v>0.12852112676056338</v>
      </c>
      <c r="L26" s="16">
        <f t="shared" si="9"/>
        <v>0.1590909090909091</v>
      </c>
      <c r="M26" s="16">
        <f t="shared" si="9"/>
        <v>0</v>
      </c>
      <c r="N26" s="16">
        <f t="shared" si="9"/>
        <v>0.08803611738148984</v>
      </c>
      <c r="O26" s="16">
        <f t="shared" si="9"/>
        <v>0.08580343213728549</v>
      </c>
      <c r="P26" s="16">
        <f t="shared" si="9"/>
        <v>0.046052631578947366</v>
      </c>
      <c r="Q26" s="16">
        <f t="shared" si="9"/>
        <v>0.079155672823219</v>
      </c>
      <c r="R26" s="16">
        <f t="shared" si="9"/>
        <v>0.07073170731707316</v>
      </c>
      <c r="S26" s="16">
        <f t="shared" si="9"/>
        <v>0.11297071129707113</v>
      </c>
      <c r="T26" s="16">
        <f t="shared" si="9"/>
        <v>0.03822937625754527</v>
      </c>
      <c r="U26" s="16">
        <f t="shared" si="9"/>
        <v>0.1</v>
      </c>
      <c r="V26" s="16">
        <f t="shared" si="9"/>
        <v>0.09358288770053476</v>
      </c>
      <c r="W26" s="16">
        <f t="shared" si="9"/>
        <v>0.07112375533428165</v>
      </c>
      <c r="X26" s="16">
        <f t="shared" si="9"/>
        <v>0.061452513966480445</v>
      </c>
      <c r="Y26" s="16">
        <f t="shared" si="9"/>
        <v>0.056862745098039215</v>
      </c>
      <c r="Z26" s="16">
        <f t="shared" si="9"/>
        <v>0.0771264367816092</v>
      </c>
      <c r="AA26" s="1" t="s">
        <v>17</v>
      </c>
      <c r="AB26" s="35"/>
      <c r="AC26" s="2"/>
      <c r="AD26" s="2"/>
    </row>
    <row r="27" spans="1:30" ht="15">
      <c r="A27" t="s">
        <v>2</v>
      </c>
      <c r="B27" s="1" t="s">
        <v>142</v>
      </c>
      <c r="C27" s="14">
        <v>22</v>
      </c>
      <c r="D27" s="14">
        <v>0</v>
      </c>
      <c r="E27" s="14">
        <v>51</v>
      </c>
      <c r="F27" s="14">
        <v>79</v>
      </c>
      <c r="G27" s="14">
        <v>154</v>
      </c>
      <c r="H27" s="14">
        <v>101</v>
      </c>
      <c r="I27" s="14">
        <v>234</v>
      </c>
      <c r="J27" s="14">
        <v>131</v>
      </c>
      <c r="K27" s="14">
        <v>276</v>
      </c>
      <c r="L27" s="14">
        <v>27</v>
      </c>
      <c r="M27" s="14">
        <v>451</v>
      </c>
      <c r="N27" s="14">
        <v>230</v>
      </c>
      <c r="O27" s="14">
        <v>359</v>
      </c>
      <c r="P27" s="14">
        <v>335</v>
      </c>
      <c r="Q27" s="14">
        <v>138</v>
      </c>
      <c r="R27" s="14">
        <v>220</v>
      </c>
      <c r="S27" s="14">
        <v>192</v>
      </c>
      <c r="T27" s="14">
        <v>202</v>
      </c>
      <c r="U27" s="14">
        <v>74</v>
      </c>
      <c r="V27" s="14">
        <v>194</v>
      </c>
      <c r="W27" s="14">
        <v>332</v>
      </c>
      <c r="X27" s="14">
        <v>87</v>
      </c>
      <c r="Y27" s="14">
        <v>325</v>
      </c>
      <c r="Z27" s="14">
        <f>SUM(C27:Y27)</f>
        <v>4214</v>
      </c>
      <c r="AA27" s="32" t="s">
        <v>142</v>
      </c>
      <c r="AB27" s="34">
        <f>RANK(Z27,$Z$25:$Z$71,0)</f>
        <v>2</v>
      </c>
      <c r="AC27" s="52"/>
      <c r="AD27" t="s">
        <v>181</v>
      </c>
    </row>
    <row r="28" spans="1:30" ht="15">
      <c r="A28" t="s">
        <v>2</v>
      </c>
      <c r="B28" s="1" t="s">
        <v>17</v>
      </c>
      <c r="C28" s="16">
        <f aca="true" t="shared" si="10" ref="C28:Z28">C27/C22</f>
        <v>0.2558139534883721</v>
      </c>
      <c r="D28" s="16">
        <f t="shared" si="10"/>
        <v>0</v>
      </c>
      <c r="E28" s="16">
        <f t="shared" si="10"/>
        <v>0.26153846153846155</v>
      </c>
      <c r="F28" s="16">
        <f t="shared" si="10"/>
        <v>0.3038461538461538</v>
      </c>
      <c r="G28" s="16">
        <f t="shared" si="10"/>
        <v>0.38308457711442784</v>
      </c>
      <c r="H28" s="16">
        <f t="shared" si="10"/>
        <v>0.321656050955414</v>
      </c>
      <c r="I28" s="16">
        <f t="shared" si="10"/>
        <v>0.40414507772020725</v>
      </c>
      <c r="J28" s="16">
        <f t="shared" si="10"/>
        <v>0.5282258064516129</v>
      </c>
      <c r="K28" s="16">
        <f t="shared" si="10"/>
        <v>0.4859154929577465</v>
      </c>
      <c r="L28" s="16">
        <f t="shared" si="10"/>
        <v>0.20454545454545456</v>
      </c>
      <c r="M28" s="16">
        <f t="shared" si="10"/>
        <v>0.8493408662900188</v>
      </c>
      <c r="N28" s="16">
        <f t="shared" si="10"/>
        <v>0.5191873589164786</v>
      </c>
      <c r="O28" s="16">
        <f t="shared" si="10"/>
        <v>0.5600624024960998</v>
      </c>
      <c r="P28" s="16">
        <f t="shared" si="10"/>
        <v>0.5509868421052632</v>
      </c>
      <c r="Q28" s="16">
        <f t="shared" si="10"/>
        <v>0.3641160949868074</v>
      </c>
      <c r="R28" s="16">
        <f t="shared" si="10"/>
        <v>0.5365853658536586</v>
      </c>
      <c r="S28" s="16">
        <f t="shared" si="10"/>
        <v>0.401673640167364</v>
      </c>
      <c r="T28" s="16">
        <f t="shared" si="10"/>
        <v>0.40643863179074446</v>
      </c>
      <c r="U28" s="16">
        <f t="shared" si="10"/>
        <v>0.4625</v>
      </c>
      <c r="V28" s="16">
        <f t="shared" si="10"/>
        <v>0.5187165775401069</v>
      </c>
      <c r="W28" s="16">
        <f t="shared" si="10"/>
        <v>0.4722617354196302</v>
      </c>
      <c r="X28" s="16">
        <f t="shared" si="10"/>
        <v>0.4860335195530726</v>
      </c>
      <c r="Y28" s="16">
        <f t="shared" si="10"/>
        <v>0.6372549019607843</v>
      </c>
      <c r="Z28" s="16">
        <f t="shared" si="10"/>
        <v>0.484367816091954</v>
      </c>
      <c r="AA28" s="1" t="s">
        <v>17</v>
      </c>
      <c r="AB28" s="35"/>
      <c r="AC28" s="2"/>
      <c r="AD28" s="2"/>
    </row>
    <row r="29" spans="1:30" ht="15">
      <c r="A29" t="s">
        <v>2</v>
      </c>
      <c r="B29" s="1" t="s">
        <v>111</v>
      </c>
      <c r="C29" s="14">
        <v>9</v>
      </c>
      <c r="D29" s="14">
        <v>1</v>
      </c>
      <c r="E29" s="14">
        <v>18</v>
      </c>
      <c r="F29" s="14">
        <v>20</v>
      </c>
      <c r="G29" s="14">
        <v>30</v>
      </c>
      <c r="H29" s="14">
        <v>37</v>
      </c>
      <c r="I29" s="14">
        <v>37</v>
      </c>
      <c r="J29" s="14">
        <v>20</v>
      </c>
      <c r="K29" s="14">
        <v>76</v>
      </c>
      <c r="L29" s="14">
        <v>20</v>
      </c>
      <c r="M29" s="14">
        <v>2</v>
      </c>
      <c r="N29" s="14">
        <v>24</v>
      </c>
      <c r="O29" s="14">
        <v>41</v>
      </c>
      <c r="P29" s="14">
        <v>27</v>
      </c>
      <c r="Q29" s="14">
        <v>29</v>
      </c>
      <c r="R29" s="14">
        <v>28</v>
      </c>
      <c r="S29" s="14">
        <v>54</v>
      </c>
      <c r="T29" s="14">
        <v>23</v>
      </c>
      <c r="U29" s="14">
        <v>16</v>
      </c>
      <c r="V29" s="14">
        <v>25</v>
      </c>
      <c r="W29" s="14">
        <v>34</v>
      </c>
      <c r="X29" s="14">
        <v>12</v>
      </c>
      <c r="Y29" s="14">
        <v>38</v>
      </c>
      <c r="Z29" s="14">
        <f>SUM(C29:Y29)</f>
        <v>621</v>
      </c>
      <c r="AA29" s="1" t="s">
        <v>111</v>
      </c>
      <c r="AB29" s="34">
        <f>RANK(Z29,$Z$25:$Z$71,0)</f>
        <v>19</v>
      </c>
      <c r="AC29" s="50"/>
      <c r="AD29" t="s">
        <v>187</v>
      </c>
    </row>
    <row r="30" spans="1:30" ht="15">
      <c r="A30" t="s">
        <v>2</v>
      </c>
      <c r="B30" s="1" t="s">
        <v>17</v>
      </c>
      <c r="C30" s="16">
        <f aca="true" t="shared" si="11" ref="C30:Z30">C29/C22</f>
        <v>0.10465116279069768</v>
      </c>
      <c r="D30" s="16">
        <f t="shared" si="11"/>
        <v>0.3333333333333333</v>
      </c>
      <c r="E30" s="16">
        <f t="shared" si="11"/>
        <v>0.09230769230769231</v>
      </c>
      <c r="F30" s="16">
        <f t="shared" si="11"/>
        <v>0.07692307692307693</v>
      </c>
      <c r="G30" s="16">
        <f t="shared" si="11"/>
        <v>0.07462686567164178</v>
      </c>
      <c r="H30" s="16">
        <f t="shared" si="11"/>
        <v>0.1178343949044586</v>
      </c>
      <c r="I30" s="16">
        <f t="shared" si="11"/>
        <v>0.06390328151986183</v>
      </c>
      <c r="J30" s="16">
        <f t="shared" si="11"/>
        <v>0.08064516129032258</v>
      </c>
      <c r="K30" s="16">
        <f t="shared" si="11"/>
        <v>0.13380281690140844</v>
      </c>
      <c r="L30" s="16">
        <f t="shared" si="11"/>
        <v>0.15151515151515152</v>
      </c>
      <c r="M30" s="16">
        <f t="shared" si="11"/>
        <v>0.003766478342749529</v>
      </c>
      <c r="N30" s="16">
        <f t="shared" si="11"/>
        <v>0.05417607223476298</v>
      </c>
      <c r="O30" s="16">
        <f t="shared" si="11"/>
        <v>0.06396255850234009</v>
      </c>
      <c r="P30" s="16">
        <f t="shared" si="11"/>
        <v>0.044407894736842105</v>
      </c>
      <c r="Q30" s="16">
        <f t="shared" si="11"/>
        <v>0.07651715039577836</v>
      </c>
      <c r="R30" s="16">
        <f t="shared" si="11"/>
        <v>0.06829268292682927</v>
      </c>
      <c r="S30" s="16">
        <f t="shared" si="11"/>
        <v>0.11297071129707113</v>
      </c>
      <c r="T30" s="16">
        <f t="shared" si="11"/>
        <v>0.04627766599597585</v>
      </c>
      <c r="U30" s="16">
        <f t="shared" si="11"/>
        <v>0.1</v>
      </c>
      <c r="V30" s="16">
        <f t="shared" si="11"/>
        <v>0.06684491978609626</v>
      </c>
      <c r="W30" s="16">
        <f t="shared" si="11"/>
        <v>0.04836415362731152</v>
      </c>
      <c r="X30" s="16">
        <f t="shared" si="11"/>
        <v>0.0670391061452514</v>
      </c>
      <c r="Y30" s="16">
        <f t="shared" si="11"/>
        <v>0.07450980392156863</v>
      </c>
      <c r="Z30" s="16">
        <f t="shared" si="11"/>
        <v>0.07137931034482758</v>
      </c>
      <c r="AA30" s="1" t="s">
        <v>17</v>
      </c>
      <c r="AB30" s="35"/>
      <c r="AC30" s="2"/>
      <c r="AD30" s="2"/>
    </row>
    <row r="31" spans="2:31" ht="15">
      <c r="B31" s="1" t="s">
        <v>143</v>
      </c>
      <c r="C31" s="14">
        <v>23</v>
      </c>
      <c r="D31" s="14">
        <v>0</v>
      </c>
      <c r="E31" s="14">
        <v>42</v>
      </c>
      <c r="F31" s="14">
        <v>65</v>
      </c>
      <c r="G31" s="14">
        <v>146</v>
      </c>
      <c r="H31" s="14">
        <v>87</v>
      </c>
      <c r="I31" s="14">
        <v>307</v>
      </c>
      <c r="J31" s="14">
        <v>115</v>
      </c>
      <c r="K31" s="14">
        <v>262</v>
      </c>
      <c r="L31" s="14">
        <v>30</v>
      </c>
      <c r="M31" s="14">
        <v>449</v>
      </c>
      <c r="N31" s="14">
        <v>185</v>
      </c>
      <c r="O31" s="14">
        <v>278</v>
      </c>
      <c r="P31" s="14">
        <v>376</v>
      </c>
      <c r="Q31" s="14">
        <v>117</v>
      </c>
      <c r="R31" s="14">
        <v>289</v>
      </c>
      <c r="S31" s="14">
        <v>163</v>
      </c>
      <c r="T31" s="14">
        <v>188</v>
      </c>
      <c r="U31" s="14">
        <v>72</v>
      </c>
      <c r="V31" s="14">
        <v>200</v>
      </c>
      <c r="W31" s="14">
        <v>301</v>
      </c>
      <c r="X31" s="14">
        <v>70</v>
      </c>
      <c r="Y31" s="14">
        <v>296</v>
      </c>
      <c r="Z31" s="14">
        <f>SUM(C31:Y31)</f>
        <v>4061</v>
      </c>
      <c r="AA31" s="32" t="s">
        <v>143</v>
      </c>
      <c r="AB31" s="34">
        <f>RANK(Z31,$Z$25:$Z$71,0)</f>
        <v>3</v>
      </c>
      <c r="AC31" s="52"/>
      <c r="AD31" s="9" t="s">
        <v>181</v>
      </c>
      <c r="AE31" s="9"/>
    </row>
    <row r="32" spans="2:31" ht="15">
      <c r="B32" s="1" t="s">
        <v>17</v>
      </c>
      <c r="C32" s="16">
        <f aca="true" t="shared" si="12" ref="C32:Z32">C31/C22</f>
        <v>0.26744186046511625</v>
      </c>
      <c r="D32" s="16">
        <f t="shared" si="12"/>
        <v>0</v>
      </c>
      <c r="E32" s="16">
        <f t="shared" si="12"/>
        <v>0.2153846153846154</v>
      </c>
      <c r="F32" s="16">
        <f t="shared" si="12"/>
        <v>0.25</v>
      </c>
      <c r="G32" s="16">
        <f t="shared" si="12"/>
        <v>0.36318407960199006</v>
      </c>
      <c r="H32" s="16">
        <f t="shared" si="12"/>
        <v>0.2770700636942675</v>
      </c>
      <c r="I32" s="16">
        <f t="shared" si="12"/>
        <v>0.5302245250431779</v>
      </c>
      <c r="J32" s="16">
        <f t="shared" si="12"/>
        <v>0.4637096774193548</v>
      </c>
      <c r="K32" s="16">
        <f t="shared" si="12"/>
        <v>0.4612676056338028</v>
      </c>
      <c r="L32" s="16">
        <f t="shared" si="12"/>
        <v>0.22727272727272727</v>
      </c>
      <c r="M32" s="16">
        <f t="shared" si="12"/>
        <v>0.8455743879472694</v>
      </c>
      <c r="N32" s="16">
        <f t="shared" si="12"/>
        <v>0.417607223476298</v>
      </c>
      <c r="O32" s="16">
        <f t="shared" si="12"/>
        <v>0.43369734789391573</v>
      </c>
      <c r="P32" s="16">
        <f t="shared" si="12"/>
        <v>0.618421052631579</v>
      </c>
      <c r="Q32" s="16">
        <f t="shared" si="12"/>
        <v>0.3087071240105541</v>
      </c>
      <c r="R32" s="16">
        <f t="shared" si="12"/>
        <v>0.7048780487804878</v>
      </c>
      <c r="S32" s="16">
        <f t="shared" si="12"/>
        <v>0.3410041841004184</v>
      </c>
      <c r="T32" s="16">
        <f t="shared" si="12"/>
        <v>0.3782696177062374</v>
      </c>
      <c r="U32" s="16">
        <f t="shared" si="12"/>
        <v>0.45</v>
      </c>
      <c r="V32" s="16">
        <f t="shared" si="12"/>
        <v>0.5347593582887701</v>
      </c>
      <c r="W32" s="16">
        <f t="shared" si="12"/>
        <v>0.42816500711237554</v>
      </c>
      <c r="X32" s="16">
        <f t="shared" si="12"/>
        <v>0.39106145251396646</v>
      </c>
      <c r="Y32" s="16">
        <f t="shared" si="12"/>
        <v>0.5803921568627451</v>
      </c>
      <c r="Z32" s="16">
        <f t="shared" si="12"/>
        <v>0.4667816091954023</v>
      </c>
      <c r="AA32" s="1" t="s">
        <v>17</v>
      </c>
      <c r="AB32" s="34"/>
      <c r="AC32" s="12"/>
      <c r="AD32" s="12"/>
      <c r="AE32" s="9"/>
    </row>
    <row r="33" spans="2:31" ht="15">
      <c r="B33" s="1" t="s">
        <v>144</v>
      </c>
      <c r="C33" s="14">
        <v>18</v>
      </c>
      <c r="D33" s="14">
        <v>0</v>
      </c>
      <c r="E33" s="14">
        <v>23</v>
      </c>
      <c r="F33" s="14">
        <v>30</v>
      </c>
      <c r="G33" s="14">
        <v>38</v>
      </c>
      <c r="H33" s="14">
        <v>39</v>
      </c>
      <c r="I33" s="14">
        <v>68</v>
      </c>
      <c r="J33" s="14">
        <v>15</v>
      </c>
      <c r="K33" s="14">
        <v>66</v>
      </c>
      <c r="L33" s="14">
        <v>16</v>
      </c>
      <c r="M33" s="14">
        <v>0</v>
      </c>
      <c r="N33" s="14">
        <v>26</v>
      </c>
      <c r="O33" s="14">
        <v>20</v>
      </c>
      <c r="P33" s="14">
        <v>36</v>
      </c>
      <c r="Q33" s="14">
        <v>39</v>
      </c>
      <c r="R33" s="14">
        <v>15</v>
      </c>
      <c r="S33" s="14">
        <v>57</v>
      </c>
      <c r="T33" s="14">
        <v>1</v>
      </c>
      <c r="U33" s="14">
        <v>10</v>
      </c>
      <c r="V33" s="14">
        <v>142</v>
      </c>
      <c r="W33" s="14">
        <v>86</v>
      </c>
      <c r="X33" s="14">
        <v>42</v>
      </c>
      <c r="Y33" s="14">
        <v>43</v>
      </c>
      <c r="Z33" s="14">
        <f>SUM(C33:Y33)</f>
        <v>830</v>
      </c>
      <c r="AA33" s="1" t="s">
        <v>144</v>
      </c>
      <c r="AB33" s="34">
        <f>RANK(Z33,$Z$25:$Z$71,0)</f>
        <v>10</v>
      </c>
      <c r="AC33" s="8"/>
      <c r="AD33" s="9" t="s">
        <v>183</v>
      </c>
      <c r="AE33" s="9"/>
    </row>
    <row r="34" spans="2:31" ht="15">
      <c r="B34" s="1" t="s">
        <v>17</v>
      </c>
      <c r="C34" s="16">
        <f aca="true" t="shared" si="13" ref="C34:Z34">C33/C22</f>
        <v>0.20930232558139536</v>
      </c>
      <c r="D34" s="16">
        <f t="shared" si="13"/>
        <v>0</v>
      </c>
      <c r="E34" s="16">
        <f t="shared" si="13"/>
        <v>0.11794871794871795</v>
      </c>
      <c r="F34" s="16">
        <f t="shared" si="13"/>
        <v>0.11538461538461539</v>
      </c>
      <c r="G34" s="16">
        <f t="shared" si="13"/>
        <v>0.0945273631840796</v>
      </c>
      <c r="H34" s="16">
        <f t="shared" si="13"/>
        <v>0.12420382165605096</v>
      </c>
      <c r="I34" s="16">
        <f t="shared" si="13"/>
        <v>0.11744386873920552</v>
      </c>
      <c r="J34" s="16">
        <f t="shared" si="13"/>
        <v>0.06048387096774194</v>
      </c>
      <c r="K34" s="16">
        <f t="shared" si="13"/>
        <v>0.11619718309859155</v>
      </c>
      <c r="L34" s="16">
        <f t="shared" si="13"/>
        <v>0.12121212121212122</v>
      </c>
      <c r="M34" s="16">
        <f t="shared" si="13"/>
        <v>0</v>
      </c>
      <c r="N34" s="16">
        <f t="shared" si="13"/>
        <v>0.05869074492099323</v>
      </c>
      <c r="O34" s="16">
        <f t="shared" si="13"/>
        <v>0.031201248049921998</v>
      </c>
      <c r="P34" s="16">
        <f t="shared" si="13"/>
        <v>0.05921052631578947</v>
      </c>
      <c r="Q34" s="16">
        <f t="shared" si="13"/>
        <v>0.10290237467018469</v>
      </c>
      <c r="R34" s="16">
        <f t="shared" si="13"/>
        <v>0.036585365853658534</v>
      </c>
      <c r="S34" s="16">
        <f t="shared" si="13"/>
        <v>0.1192468619246862</v>
      </c>
      <c r="T34" s="16">
        <f t="shared" si="13"/>
        <v>0.002012072434607646</v>
      </c>
      <c r="U34" s="16">
        <f t="shared" si="13"/>
        <v>0.0625</v>
      </c>
      <c r="V34" s="16">
        <f t="shared" si="13"/>
        <v>0.37967914438502676</v>
      </c>
      <c r="W34" s="16">
        <f t="shared" si="13"/>
        <v>0.12233285917496443</v>
      </c>
      <c r="X34" s="16">
        <f t="shared" si="13"/>
        <v>0.2346368715083799</v>
      </c>
      <c r="Y34" s="16">
        <f t="shared" si="13"/>
        <v>0.08431372549019608</v>
      </c>
      <c r="Z34" s="16">
        <f t="shared" si="13"/>
        <v>0.09540229885057472</v>
      </c>
      <c r="AA34" s="1" t="s">
        <v>17</v>
      </c>
      <c r="AB34" s="34"/>
      <c r="AC34" s="12"/>
      <c r="AD34" s="12"/>
      <c r="AE34" s="9"/>
    </row>
    <row r="35" spans="2:31" ht="15">
      <c r="B35" s="1" t="s">
        <v>145</v>
      </c>
      <c r="C35" s="27">
        <v>7</v>
      </c>
      <c r="D35" s="27">
        <v>0</v>
      </c>
      <c r="E35" s="27">
        <v>8</v>
      </c>
      <c r="F35" s="27">
        <v>21</v>
      </c>
      <c r="G35" s="27">
        <v>22</v>
      </c>
      <c r="H35" s="27">
        <v>35</v>
      </c>
      <c r="I35" s="27">
        <v>20</v>
      </c>
      <c r="J35" s="27">
        <v>8</v>
      </c>
      <c r="K35" s="27">
        <v>50</v>
      </c>
      <c r="L35" s="27">
        <v>7</v>
      </c>
      <c r="M35" s="27">
        <v>5</v>
      </c>
      <c r="N35" s="27">
        <v>16</v>
      </c>
      <c r="O35" s="27">
        <v>25</v>
      </c>
      <c r="P35" s="27">
        <v>27</v>
      </c>
      <c r="Q35" s="27">
        <v>9</v>
      </c>
      <c r="R35" s="27">
        <v>20</v>
      </c>
      <c r="S35" s="27">
        <v>31</v>
      </c>
      <c r="T35" s="27">
        <v>23</v>
      </c>
      <c r="U35" s="27">
        <v>13</v>
      </c>
      <c r="V35" s="27">
        <v>21</v>
      </c>
      <c r="W35" s="27">
        <v>38</v>
      </c>
      <c r="X35" s="27">
        <v>7</v>
      </c>
      <c r="Y35" s="27">
        <v>23</v>
      </c>
      <c r="Z35" s="14">
        <f>SUM(C35:Y35)</f>
        <v>436</v>
      </c>
      <c r="AA35" s="1" t="s">
        <v>145</v>
      </c>
      <c r="AB35" s="34">
        <f>RANK(Z35,$Z$25:$Z$71,0)</f>
        <v>21</v>
      </c>
      <c r="AC35" s="51"/>
      <c r="AD35" s="12" t="s">
        <v>187</v>
      </c>
      <c r="AE35" s="9"/>
    </row>
    <row r="36" spans="2:31" ht="15">
      <c r="B36" s="1" t="s">
        <v>17</v>
      </c>
      <c r="C36" s="16">
        <f aca="true" t="shared" si="14" ref="C36:Z36">C35/C22</f>
        <v>0.08139534883720931</v>
      </c>
      <c r="D36" s="16">
        <f t="shared" si="14"/>
        <v>0</v>
      </c>
      <c r="E36" s="16">
        <f t="shared" si="14"/>
        <v>0.041025641025641026</v>
      </c>
      <c r="F36" s="16">
        <f t="shared" si="14"/>
        <v>0.08076923076923077</v>
      </c>
      <c r="G36" s="16">
        <f t="shared" si="14"/>
        <v>0.05472636815920398</v>
      </c>
      <c r="H36" s="16">
        <f t="shared" si="14"/>
        <v>0.11146496815286625</v>
      </c>
      <c r="I36" s="16">
        <f t="shared" si="14"/>
        <v>0.03454231433506045</v>
      </c>
      <c r="J36" s="16">
        <f t="shared" si="14"/>
        <v>0.03225806451612903</v>
      </c>
      <c r="K36" s="16">
        <f t="shared" si="14"/>
        <v>0.0880281690140845</v>
      </c>
      <c r="L36" s="16">
        <f t="shared" si="14"/>
        <v>0.05303030303030303</v>
      </c>
      <c r="M36" s="16">
        <f t="shared" si="14"/>
        <v>0.009416195856873822</v>
      </c>
      <c r="N36" s="16">
        <f t="shared" si="14"/>
        <v>0.03611738148984198</v>
      </c>
      <c r="O36" s="16">
        <f t="shared" si="14"/>
        <v>0.0390015600624025</v>
      </c>
      <c r="P36" s="16">
        <f t="shared" si="14"/>
        <v>0.044407894736842105</v>
      </c>
      <c r="Q36" s="16">
        <f t="shared" si="14"/>
        <v>0.023746701846965697</v>
      </c>
      <c r="R36" s="16">
        <f t="shared" si="14"/>
        <v>0.04878048780487805</v>
      </c>
      <c r="S36" s="16">
        <f t="shared" si="14"/>
        <v>0.06485355648535565</v>
      </c>
      <c r="T36" s="16">
        <f t="shared" si="14"/>
        <v>0.04627766599597585</v>
      </c>
      <c r="U36" s="16">
        <f t="shared" si="14"/>
        <v>0.08125</v>
      </c>
      <c r="V36" s="16">
        <f t="shared" si="14"/>
        <v>0.05614973262032086</v>
      </c>
      <c r="W36" s="16">
        <f t="shared" si="14"/>
        <v>0.05405405405405406</v>
      </c>
      <c r="X36" s="16">
        <f t="shared" si="14"/>
        <v>0.03910614525139665</v>
      </c>
      <c r="Y36" s="16">
        <f t="shared" si="14"/>
        <v>0.045098039215686274</v>
      </c>
      <c r="Z36" s="16">
        <f t="shared" si="14"/>
        <v>0.050114942528735634</v>
      </c>
      <c r="AA36" s="1" t="s">
        <v>17</v>
      </c>
      <c r="AB36" s="34"/>
      <c r="AC36" s="12"/>
      <c r="AD36" s="12"/>
      <c r="AE36" s="9"/>
    </row>
    <row r="37" spans="2:31" ht="15">
      <c r="B37" s="1" t="s">
        <v>146</v>
      </c>
      <c r="C37" s="25">
        <v>14</v>
      </c>
      <c r="D37" s="25">
        <v>0</v>
      </c>
      <c r="E37" s="25">
        <v>29</v>
      </c>
      <c r="F37" s="25">
        <v>50</v>
      </c>
      <c r="G37" s="25">
        <v>58</v>
      </c>
      <c r="H37" s="25">
        <v>58</v>
      </c>
      <c r="I37" s="25">
        <v>29</v>
      </c>
      <c r="J37" s="25">
        <v>18</v>
      </c>
      <c r="K37" s="25">
        <v>79</v>
      </c>
      <c r="L37" s="25">
        <v>11</v>
      </c>
      <c r="M37" s="25">
        <v>0</v>
      </c>
      <c r="N37" s="25">
        <v>28</v>
      </c>
      <c r="O37" s="25">
        <v>39</v>
      </c>
      <c r="P37" s="25">
        <v>31</v>
      </c>
      <c r="Q37" s="25">
        <v>26</v>
      </c>
      <c r="R37" s="25">
        <v>26</v>
      </c>
      <c r="S37" s="25">
        <v>45</v>
      </c>
      <c r="T37" s="25">
        <v>26</v>
      </c>
      <c r="U37" s="25">
        <v>23</v>
      </c>
      <c r="V37" s="25">
        <v>32</v>
      </c>
      <c r="W37" s="25">
        <v>92</v>
      </c>
      <c r="X37" s="33">
        <v>22</v>
      </c>
      <c r="Y37" s="25">
        <v>41</v>
      </c>
      <c r="Z37" s="14">
        <f>SUM(C37:Y37)</f>
        <v>777</v>
      </c>
      <c r="AA37" s="1" t="s">
        <v>146</v>
      </c>
      <c r="AB37" s="34">
        <f>RANK(Z37,$Z$25:$Z$71,0)</f>
        <v>13</v>
      </c>
      <c r="AC37" s="31"/>
      <c r="AD37" s="9" t="s">
        <v>184</v>
      </c>
      <c r="AE37" s="9"/>
    </row>
    <row r="38" spans="2:30" ht="15">
      <c r="B38" s="1" t="s">
        <v>17</v>
      </c>
      <c r="C38" s="16">
        <f aca="true" t="shared" si="15" ref="C38:Z38">C37/C22</f>
        <v>0.16279069767441862</v>
      </c>
      <c r="D38" s="16">
        <f t="shared" si="15"/>
        <v>0</v>
      </c>
      <c r="E38" s="16">
        <f t="shared" si="15"/>
        <v>0.14871794871794872</v>
      </c>
      <c r="F38" s="16">
        <f t="shared" si="15"/>
        <v>0.19230769230769232</v>
      </c>
      <c r="G38" s="16">
        <f t="shared" si="15"/>
        <v>0.14427860696517414</v>
      </c>
      <c r="H38" s="16">
        <f t="shared" si="15"/>
        <v>0.18471337579617833</v>
      </c>
      <c r="I38" s="16">
        <f t="shared" si="15"/>
        <v>0.05008635578583765</v>
      </c>
      <c r="J38" s="16">
        <f t="shared" si="15"/>
        <v>0.07258064516129033</v>
      </c>
      <c r="K38" s="16">
        <f t="shared" si="15"/>
        <v>0.13908450704225353</v>
      </c>
      <c r="L38" s="16">
        <f t="shared" si="15"/>
        <v>0.08333333333333333</v>
      </c>
      <c r="M38" s="16">
        <f t="shared" si="15"/>
        <v>0</v>
      </c>
      <c r="N38" s="16">
        <f t="shared" si="15"/>
        <v>0.06320541760722348</v>
      </c>
      <c r="O38" s="16">
        <f t="shared" si="15"/>
        <v>0.060842433697347896</v>
      </c>
      <c r="P38" s="16">
        <f t="shared" si="15"/>
        <v>0.05098684210526316</v>
      </c>
      <c r="Q38" s="16">
        <f t="shared" si="15"/>
        <v>0.06860158311345646</v>
      </c>
      <c r="R38" s="16">
        <f t="shared" si="15"/>
        <v>0.06341463414634146</v>
      </c>
      <c r="S38" s="16">
        <f t="shared" si="15"/>
        <v>0.09414225941422594</v>
      </c>
      <c r="T38" s="16">
        <f t="shared" si="15"/>
        <v>0.052313883299798795</v>
      </c>
      <c r="U38" s="16">
        <f t="shared" si="15"/>
        <v>0.14375</v>
      </c>
      <c r="V38" s="16">
        <f t="shared" si="15"/>
        <v>0.0855614973262032</v>
      </c>
      <c r="W38" s="16">
        <f t="shared" si="15"/>
        <v>0.13086770981507823</v>
      </c>
      <c r="X38" s="16">
        <f t="shared" si="15"/>
        <v>0.12290502793296089</v>
      </c>
      <c r="Y38" s="16">
        <f t="shared" si="15"/>
        <v>0.0803921568627451</v>
      </c>
      <c r="Z38" s="16">
        <f t="shared" si="15"/>
        <v>0.08931034482758621</v>
      </c>
      <c r="AA38" s="1" t="s">
        <v>17</v>
      </c>
      <c r="AB38" s="35"/>
      <c r="AC38" s="2"/>
      <c r="AD38" s="2"/>
    </row>
    <row r="39" spans="2:30" ht="15">
      <c r="B39" s="1" t="s">
        <v>147</v>
      </c>
      <c r="C39" s="27">
        <v>13</v>
      </c>
      <c r="D39" s="27">
        <v>3</v>
      </c>
      <c r="E39" s="27">
        <v>49</v>
      </c>
      <c r="F39" s="27">
        <v>66</v>
      </c>
      <c r="G39" s="27">
        <v>143</v>
      </c>
      <c r="H39" s="27">
        <v>105</v>
      </c>
      <c r="I39" s="27">
        <v>355</v>
      </c>
      <c r="J39" s="27">
        <v>120</v>
      </c>
      <c r="K39" s="27">
        <v>272</v>
      </c>
      <c r="L39" s="27">
        <v>44</v>
      </c>
      <c r="M39" s="27">
        <v>452</v>
      </c>
      <c r="N39" s="27">
        <v>235</v>
      </c>
      <c r="O39" s="27">
        <v>322</v>
      </c>
      <c r="P39" s="27">
        <v>325</v>
      </c>
      <c r="Q39" s="27">
        <v>152</v>
      </c>
      <c r="R39" s="27">
        <v>284</v>
      </c>
      <c r="S39" s="27">
        <v>225</v>
      </c>
      <c r="T39" s="27">
        <v>194</v>
      </c>
      <c r="U39" s="27">
        <v>72</v>
      </c>
      <c r="V39" s="27">
        <v>158</v>
      </c>
      <c r="W39" s="27">
        <v>292</v>
      </c>
      <c r="X39" s="27">
        <v>75</v>
      </c>
      <c r="Y39" s="27">
        <v>314</v>
      </c>
      <c r="Z39" s="14">
        <f>SUM(C39:Y39)</f>
        <v>4270</v>
      </c>
      <c r="AA39" s="32" t="s">
        <v>147</v>
      </c>
      <c r="AB39" s="34">
        <f>RANK(Z39,$Z$25:$Z$71,0)</f>
        <v>1</v>
      </c>
      <c r="AC39" s="53"/>
      <c r="AD39" s="2" t="s">
        <v>181</v>
      </c>
    </row>
    <row r="40" spans="2:30" ht="15">
      <c r="B40" s="1" t="s">
        <v>17</v>
      </c>
      <c r="C40" s="16">
        <f aca="true" t="shared" si="16" ref="C40:Z40">C39/C22</f>
        <v>0.1511627906976744</v>
      </c>
      <c r="D40" s="16">
        <f t="shared" si="16"/>
        <v>1</v>
      </c>
      <c r="E40" s="16">
        <f t="shared" si="16"/>
        <v>0.2512820512820513</v>
      </c>
      <c r="F40" s="16">
        <f t="shared" si="16"/>
        <v>0.25384615384615383</v>
      </c>
      <c r="G40" s="16">
        <f t="shared" si="16"/>
        <v>0.35572139303482586</v>
      </c>
      <c r="H40" s="16">
        <f t="shared" si="16"/>
        <v>0.3343949044585987</v>
      </c>
      <c r="I40" s="16">
        <f t="shared" si="16"/>
        <v>0.613126079447323</v>
      </c>
      <c r="J40" s="16">
        <f t="shared" si="16"/>
        <v>0.4838709677419355</v>
      </c>
      <c r="K40" s="16">
        <f t="shared" si="16"/>
        <v>0.4788732394366197</v>
      </c>
      <c r="L40" s="16">
        <f t="shared" si="16"/>
        <v>0.3333333333333333</v>
      </c>
      <c r="M40" s="16">
        <f t="shared" si="16"/>
        <v>0.8512241054613936</v>
      </c>
      <c r="N40" s="16">
        <f t="shared" si="16"/>
        <v>0.5304740406320542</v>
      </c>
      <c r="O40" s="16">
        <f t="shared" si="16"/>
        <v>0.5023400936037441</v>
      </c>
      <c r="P40" s="16">
        <f t="shared" si="16"/>
        <v>0.5345394736842105</v>
      </c>
      <c r="Q40" s="16">
        <f t="shared" si="16"/>
        <v>0.40105540897097625</v>
      </c>
      <c r="R40" s="16">
        <f t="shared" si="16"/>
        <v>0.6926829268292682</v>
      </c>
      <c r="S40" s="16">
        <f t="shared" si="16"/>
        <v>0.4707112970711297</v>
      </c>
      <c r="T40" s="16">
        <f t="shared" si="16"/>
        <v>0.3903420523138833</v>
      </c>
      <c r="U40" s="16">
        <f t="shared" si="16"/>
        <v>0.45</v>
      </c>
      <c r="V40" s="16">
        <f t="shared" si="16"/>
        <v>0.42245989304812837</v>
      </c>
      <c r="W40" s="16">
        <f t="shared" si="16"/>
        <v>0.41536273115220484</v>
      </c>
      <c r="X40" s="16">
        <f t="shared" si="16"/>
        <v>0.41899441340782123</v>
      </c>
      <c r="Y40" s="16">
        <f t="shared" si="16"/>
        <v>0.615686274509804</v>
      </c>
      <c r="Z40" s="16">
        <f t="shared" si="16"/>
        <v>0.4908045977011494</v>
      </c>
      <c r="AA40" s="1" t="s">
        <v>17</v>
      </c>
      <c r="AB40" s="35"/>
      <c r="AC40" s="2"/>
      <c r="AD40" s="2"/>
    </row>
    <row r="41" spans="2:30" ht="15">
      <c r="B41" s="1" t="s">
        <v>148</v>
      </c>
      <c r="C41" s="27">
        <v>5</v>
      </c>
      <c r="D41" s="27">
        <v>0</v>
      </c>
      <c r="E41" s="27">
        <v>16</v>
      </c>
      <c r="F41" s="27">
        <v>28</v>
      </c>
      <c r="G41" s="27">
        <v>111</v>
      </c>
      <c r="H41" s="27">
        <v>35</v>
      </c>
      <c r="I41" s="27">
        <v>30</v>
      </c>
      <c r="J41" s="27">
        <v>12</v>
      </c>
      <c r="K41" s="27">
        <v>52</v>
      </c>
      <c r="L41" s="27">
        <v>12</v>
      </c>
      <c r="M41" s="27">
        <v>76</v>
      </c>
      <c r="N41" s="27">
        <v>27</v>
      </c>
      <c r="O41" s="27">
        <v>29</v>
      </c>
      <c r="P41" s="27">
        <v>38</v>
      </c>
      <c r="Q41" s="27">
        <v>27</v>
      </c>
      <c r="R41" s="27">
        <v>23</v>
      </c>
      <c r="S41" s="27">
        <v>121</v>
      </c>
      <c r="T41" s="27">
        <v>50</v>
      </c>
      <c r="U41" s="27">
        <v>32</v>
      </c>
      <c r="V41" s="27">
        <v>109</v>
      </c>
      <c r="W41" s="27">
        <v>46</v>
      </c>
      <c r="X41" s="27">
        <v>16</v>
      </c>
      <c r="Y41" s="27">
        <v>28</v>
      </c>
      <c r="Z41" s="14">
        <f>SUM(C41:Y41)</f>
        <v>923</v>
      </c>
      <c r="AA41" s="1" t="s">
        <v>148</v>
      </c>
      <c r="AB41" s="34">
        <f>RANK(Z41,$Z$25:$Z$71,0)</f>
        <v>8</v>
      </c>
      <c r="AC41" s="48"/>
      <c r="AD41" s="2" t="s">
        <v>59</v>
      </c>
    </row>
    <row r="42" spans="2:30" ht="15">
      <c r="B42" s="1" t="s">
        <v>17</v>
      </c>
      <c r="C42" s="16">
        <f aca="true" t="shared" si="17" ref="C42:Z42">C41/C22</f>
        <v>0.05813953488372093</v>
      </c>
      <c r="D42" s="16">
        <f t="shared" si="17"/>
        <v>0</v>
      </c>
      <c r="E42" s="16">
        <f t="shared" si="17"/>
        <v>0.08205128205128205</v>
      </c>
      <c r="F42" s="16">
        <f t="shared" si="17"/>
        <v>0.1076923076923077</v>
      </c>
      <c r="G42" s="16">
        <f t="shared" si="17"/>
        <v>0.27611940298507465</v>
      </c>
      <c r="H42" s="16">
        <f t="shared" si="17"/>
        <v>0.11146496815286625</v>
      </c>
      <c r="I42" s="16">
        <f t="shared" si="17"/>
        <v>0.05181347150259067</v>
      </c>
      <c r="J42" s="16">
        <f t="shared" si="17"/>
        <v>0.04838709677419355</v>
      </c>
      <c r="K42" s="16">
        <f t="shared" si="17"/>
        <v>0.09154929577464789</v>
      </c>
      <c r="L42" s="16">
        <f t="shared" si="17"/>
        <v>0.09090909090909091</v>
      </c>
      <c r="M42" s="16">
        <f t="shared" si="17"/>
        <v>0.1431261770244821</v>
      </c>
      <c r="N42" s="16">
        <f t="shared" si="17"/>
        <v>0.060948081264108354</v>
      </c>
      <c r="O42" s="16">
        <f t="shared" si="17"/>
        <v>0.0452418096723869</v>
      </c>
      <c r="P42" s="16">
        <f t="shared" si="17"/>
        <v>0.0625</v>
      </c>
      <c r="Q42" s="16">
        <f t="shared" si="17"/>
        <v>0.0712401055408971</v>
      </c>
      <c r="R42" s="16">
        <f t="shared" si="17"/>
        <v>0.05609756097560976</v>
      </c>
      <c r="S42" s="16">
        <f t="shared" si="17"/>
        <v>0.25313807531380755</v>
      </c>
      <c r="T42" s="16">
        <f t="shared" si="17"/>
        <v>0.1006036217303823</v>
      </c>
      <c r="U42" s="16">
        <f t="shared" si="17"/>
        <v>0.2</v>
      </c>
      <c r="V42" s="16">
        <f t="shared" si="17"/>
        <v>0.2914438502673797</v>
      </c>
      <c r="W42" s="16">
        <f t="shared" si="17"/>
        <v>0.06543385490753911</v>
      </c>
      <c r="X42" s="16">
        <f t="shared" si="17"/>
        <v>0.0893854748603352</v>
      </c>
      <c r="Y42" s="16">
        <f t="shared" si="17"/>
        <v>0.054901960784313725</v>
      </c>
      <c r="Z42" s="16">
        <f t="shared" si="17"/>
        <v>0.1060919540229885</v>
      </c>
      <c r="AA42" s="1" t="s">
        <v>17</v>
      </c>
      <c r="AB42" s="35"/>
      <c r="AC42" s="2"/>
      <c r="AD42" s="2"/>
    </row>
    <row r="43" spans="2:30" ht="15">
      <c r="B43" s="1" t="s">
        <v>149</v>
      </c>
      <c r="C43" s="27">
        <v>9</v>
      </c>
      <c r="D43" s="27">
        <v>0</v>
      </c>
      <c r="E43" s="27">
        <v>14</v>
      </c>
      <c r="F43" s="27">
        <v>28</v>
      </c>
      <c r="G43" s="27">
        <v>37</v>
      </c>
      <c r="H43" s="27">
        <v>30</v>
      </c>
      <c r="I43" s="27">
        <v>26</v>
      </c>
      <c r="J43" s="27">
        <v>20</v>
      </c>
      <c r="K43" s="27">
        <v>37</v>
      </c>
      <c r="L43" s="27">
        <v>14</v>
      </c>
      <c r="M43" s="27">
        <v>0</v>
      </c>
      <c r="N43" s="27">
        <v>24</v>
      </c>
      <c r="O43" s="27">
        <v>22</v>
      </c>
      <c r="P43" s="27">
        <v>32</v>
      </c>
      <c r="Q43" s="27">
        <v>13</v>
      </c>
      <c r="R43" s="27">
        <v>12</v>
      </c>
      <c r="S43" s="27">
        <v>25</v>
      </c>
      <c r="T43" s="27">
        <v>23</v>
      </c>
      <c r="U43" s="27">
        <v>32</v>
      </c>
      <c r="V43" s="27">
        <v>31</v>
      </c>
      <c r="W43" s="27">
        <v>50</v>
      </c>
      <c r="X43" s="27">
        <v>14</v>
      </c>
      <c r="Y43" s="27">
        <v>23</v>
      </c>
      <c r="Z43" s="14">
        <f>SUM(C43:Y43)</f>
        <v>516</v>
      </c>
      <c r="AA43" s="45" t="s">
        <v>149</v>
      </c>
      <c r="AB43" s="34">
        <f>RANK(Z43,$Z$25:$Z$71,0)</f>
        <v>20</v>
      </c>
      <c r="AC43" s="46"/>
      <c r="AD43" s="2" t="s">
        <v>185</v>
      </c>
    </row>
    <row r="44" spans="2:30" ht="15">
      <c r="B44" s="1" t="s">
        <v>17</v>
      </c>
      <c r="C44" s="16">
        <f aca="true" t="shared" si="18" ref="C44:Z44">C43/C22</f>
        <v>0.10465116279069768</v>
      </c>
      <c r="D44" s="16">
        <f t="shared" si="18"/>
        <v>0</v>
      </c>
      <c r="E44" s="16">
        <f t="shared" si="18"/>
        <v>0.07179487179487179</v>
      </c>
      <c r="F44" s="16">
        <f t="shared" si="18"/>
        <v>0.1076923076923077</v>
      </c>
      <c r="G44" s="16">
        <f t="shared" si="18"/>
        <v>0.09203980099502487</v>
      </c>
      <c r="H44" s="16">
        <f t="shared" si="18"/>
        <v>0.09554140127388536</v>
      </c>
      <c r="I44" s="16">
        <f t="shared" si="18"/>
        <v>0.044905008635578586</v>
      </c>
      <c r="J44" s="16">
        <f t="shared" si="18"/>
        <v>0.08064516129032258</v>
      </c>
      <c r="K44" s="16">
        <f t="shared" si="18"/>
        <v>0.06514084507042253</v>
      </c>
      <c r="L44" s="16">
        <f t="shared" si="18"/>
        <v>0.10606060606060606</v>
      </c>
      <c r="M44" s="16">
        <f t="shared" si="18"/>
        <v>0</v>
      </c>
      <c r="N44" s="16">
        <f t="shared" si="18"/>
        <v>0.05417607223476298</v>
      </c>
      <c r="O44" s="16">
        <f t="shared" si="18"/>
        <v>0.0343213728549142</v>
      </c>
      <c r="P44" s="16">
        <f t="shared" si="18"/>
        <v>0.05263157894736842</v>
      </c>
      <c r="Q44" s="16">
        <f t="shared" si="18"/>
        <v>0.03430079155672823</v>
      </c>
      <c r="R44" s="16">
        <f t="shared" si="18"/>
        <v>0.02926829268292683</v>
      </c>
      <c r="S44" s="16">
        <f t="shared" si="18"/>
        <v>0.05230125523012552</v>
      </c>
      <c r="T44" s="16">
        <f t="shared" si="18"/>
        <v>0.04627766599597585</v>
      </c>
      <c r="U44" s="16">
        <f t="shared" si="18"/>
        <v>0.2</v>
      </c>
      <c r="V44" s="16">
        <f t="shared" si="18"/>
        <v>0.08288770053475936</v>
      </c>
      <c r="W44" s="16">
        <f t="shared" si="18"/>
        <v>0.07112375533428165</v>
      </c>
      <c r="X44" s="16">
        <f t="shared" si="18"/>
        <v>0.0782122905027933</v>
      </c>
      <c r="Y44" s="16">
        <f t="shared" si="18"/>
        <v>0.045098039215686274</v>
      </c>
      <c r="Z44" s="16">
        <f t="shared" si="18"/>
        <v>0.05931034482758621</v>
      </c>
      <c r="AA44" s="1" t="s">
        <v>17</v>
      </c>
      <c r="AB44" s="35"/>
      <c r="AC44" s="2"/>
      <c r="AD44" s="2"/>
    </row>
    <row r="45" spans="2:30" ht="15">
      <c r="B45" s="1" t="s">
        <v>150</v>
      </c>
      <c r="C45" s="27">
        <v>20</v>
      </c>
      <c r="D45" s="27">
        <v>1</v>
      </c>
      <c r="E45" s="27">
        <v>40</v>
      </c>
      <c r="F45" s="27">
        <v>74</v>
      </c>
      <c r="G45" s="27">
        <v>61</v>
      </c>
      <c r="H45" s="27">
        <v>60</v>
      </c>
      <c r="I45" s="27">
        <v>48</v>
      </c>
      <c r="J45" s="27">
        <v>26</v>
      </c>
      <c r="K45" s="27">
        <v>91</v>
      </c>
      <c r="L45" s="27">
        <v>12</v>
      </c>
      <c r="M45" s="27">
        <v>7</v>
      </c>
      <c r="N45" s="27">
        <v>49</v>
      </c>
      <c r="O45" s="27">
        <v>63</v>
      </c>
      <c r="P45" s="27">
        <v>69</v>
      </c>
      <c r="Q45" s="27">
        <v>51</v>
      </c>
      <c r="R45" s="27">
        <v>53</v>
      </c>
      <c r="S45" s="27">
        <v>91</v>
      </c>
      <c r="T45" s="27">
        <v>59</v>
      </c>
      <c r="U45" s="27">
        <v>18</v>
      </c>
      <c r="V45" s="27">
        <v>38</v>
      </c>
      <c r="W45" s="27">
        <v>101</v>
      </c>
      <c r="X45" s="27">
        <v>26</v>
      </c>
      <c r="Y45" s="27">
        <v>46</v>
      </c>
      <c r="Z45" s="14">
        <f>SUM(C45:Y45)</f>
        <v>1104</v>
      </c>
      <c r="AA45" s="1" t="s">
        <v>150</v>
      </c>
      <c r="AB45" s="34">
        <f>RANK(Z45,$Z$25:$Z$71,0)</f>
        <v>6</v>
      </c>
      <c r="AC45" s="16"/>
      <c r="AD45" s="2" t="s">
        <v>184</v>
      </c>
    </row>
    <row r="46" spans="2:30" ht="15">
      <c r="B46" s="1" t="s">
        <v>17</v>
      </c>
      <c r="C46" s="16">
        <f aca="true" t="shared" si="19" ref="C46:Z46">C45/C22</f>
        <v>0.23255813953488372</v>
      </c>
      <c r="D46" s="16">
        <f t="shared" si="19"/>
        <v>0.3333333333333333</v>
      </c>
      <c r="E46" s="16">
        <f t="shared" si="19"/>
        <v>0.20512820512820512</v>
      </c>
      <c r="F46" s="16">
        <f t="shared" si="19"/>
        <v>0.2846153846153846</v>
      </c>
      <c r="G46" s="16">
        <f t="shared" si="19"/>
        <v>0.1517412935323383</v>
      </c>
      <c r="H46" s="16">
        <f t="shared" si="19"/>
        <v>0.1910828025477707</v>
      </c>
      <c r="I46" s="16">
        <f t="shared" si="19"/>
        <v>0.08290155440414508</v>
      </c>
      <c r="J46" s="16">
        <f t="shared" si="19"/>
        <v>0.10483870967741936</v>
      </c>
      <c r="K46" s="16">
        <f t="shared" si="19"/>
        <v>0.1602112676056338</v>
      </c>
      <c r="L46" s="16">
        <f t="shared" si="19"/>
        <v>0.09090909090909091</v>
      </c>
      <c r="M46" s="16">
        <f t="shared" si="19"/>
        <v>0.013182674199623353</v>
      </c>
      <c r="N46" s="16">
        <f t="shared" si="19"/>
        <v>0.11060948081264109</v>
      </c>
      <c r="O46" s="16">
        <f t="shared" si="19"/>
        <v>0.09828393135725429</v>
      </c>
      <c r="P46" s="16">
        <f t="shared" si="19"/>
        <v>0.11348684210526316</v>
      </c>
      <c r="Q46" s="16">
        <f t="shared" si="19"/>
        <v>0.1345646437994723</v>
      </c>
      <c r="R46" s="16">
        <f t="shared" si="19"/>
        <v>0.12926829268292683</v>
      </c>
      <c r="S46" s="16">
        <f t="shared" si="19"/>
        <v>0.1903765690376569</v>
      </c>
      <c r="T46" s="16">
        <f t="shared" si="19"/>
        <v>0.11871227364185111</v>
      </c>
      <c r="U46" s="16">
        <f t="shared" si="19"/>
        <v>0.1125</v>
      </c>
      <c r="V46" s="16">
        <f t="shared" si="19"/>
        <v>0.10160427807486631</v>
      </c>
      <c r="W46" s="16">
        <f t="shared" si="19"/>
        <v>0.14366998577524892</v>
      </c>
      <c r="X46" s="16">
        <f t="shared" si="19"/>
        <v>0.1452513966480447</v>
      </c>
      <c r="Y46" s="16">
        <f t="shared" si="19"/>
        <v>0.09019607843137255</v>
      </c>
      <c r="Z46" s="16">
        <f t="shared" si="19"/>
        <v>0.12689655172413794</v>
      </c>
      <c r="AA46" s="1" t="s">
        <v>17</v>
      </c>
      <c r="AB46" s="35"/>
      <c r="AC46" s="2"/>
      <c r="AD46" s="2"/>
    </row>
    <row r="47" spans="2:30" ht="15">
      <c r="B47" s="1" t="s">
        <v>151</v>
      </c>
      <c r="C47" s="27">
        <v>6</v>
      </c>
      <c r="D47" s="27">
        <v>0</v>
      </c>
      <c r="E47" s="27">
        <v>7</v>
      </c>
      <c r="F47" s="27">
        <v>10</v>
      </c>
      <c r="G47" s="27">
        <v>20</v>
      </c>
      <c r="H47" s="27">
        <v>9</v>
      </c>
      <c r="I47" s="27">
        <v>13</v>
      </c>
      <c r="J47" s="27">
        <v>10</v>
      </c>
      <c r="K47" s="27">
        <v>19</v>
      </c>
      <c r="L47" s="27">
        <v>10</v>
      </c>
      <c r="M47" s="27">
        <v>0</v>
      </c>
      <c r="N47" s="27">
        <v>9</v>
      </c>
      <c r="O47" s="27">
        <v>11</v>
      </c>
      <c r="P47" s="27">
        <v>9</v>
      </c>
      <c r="Q47" s="27">
        <v>6</v>
      </c>
      <c r="R47" s="27">
        <v>6</v>
      </c>
      <c r="S47" s="27">
        <v>25</v>
      </c>
      <c r="T47" s="27">
        <v>12</v>
      </c>
      <c r="U47" s="27">
        <v>5</v>
      </c>
      <c r="V47" s="27">
        <v>8</v>
      </c>
      <c r="W47" s="27">
        <v>27</v>
      </c>
      <c r="X47" s="27">
        <v>4</v>
      </c>
      <c r="Y47" s="27">
        <v>12</v>
      </c>
      <c r="Z47" s="14">
        <f>SUM(C47:Y47)</f>
        <v>238</v>
      </c>
      <c r="AA47" s="1" t="s">
        <v>151</v>
      </c>
      <c r="AB47" s="34">
        <f>RANK(Z47,$Z$25:$Z$71,0)</f>
        <v>24</v>
      </c>
      <c r="AC47" s="54"/>
      <c r="AD47" s="2" t="s">
        <v>186</v>
      </c>
    </row>
    <row r="48" spans="2:30" ht="15">
      <c r="B48" s="1" t="s">
        <v>17</v>
      </c>
      <c r="C48" s="16">
        <f aca="true" t="shared" si="20" ref="C48:Z48">C47/C22</f>
        <v>0.06976744186046512</v>
      </c>
      <c r="D48" s="16">
        <f t="shared" si="20"/>
        <v>0</v>
      </c>
      <c r="E48" s="16">
        <f t="shared" si="20"/>
        <v>0.035897435897435895</v>
      </c>
      <c r="F48" s="16">
        <f t="shared" si="20"/>
        <v>0.038461538461538464</v>
      </c>
      <c r="G48" s="16">
        <f t="shared" si="20"/>
        <v>0.04975124378109453</v>
      </c>
      <c r="H48" s="16">
        <f t="shared" si="20"/>
        <v>0.028662420382165606</v>
      </c>
      <c r="I48" s="16">
        <f t="shared" si="20"/>
        <v>0.022452504317789293</v>
      </c>
      <c r="J48" s="16">
        <f t="shared" si="20"/>
        <v>0.04032258064516129</v>
      </c>
      <c r="K48" s="16">
        <f t="shared" si="20"/>
        <v>0.03345070422535211</v>
      </c>
      <c r="L48" s="16">
        <f t="shared" si="20"/>
        <v>0.07575757575757576</v>
      </c>
      <c r="M48" s="16">
        <f t="shared" si="20"/>
        <v>0</v>
      </c>
      <c r="N48" s="16">
        <f t="shared" si="20"/>
        <v>0.020316027088036117</v>
      </c>
      <c r="O48" s="16">
        <f t="shared" si="20"/>
        <v>0.0171606864274571</v>
      </c>
      <c r="P48" s="16">
        <f t="shared" si="20"/>
        <v>0.014802631578947368</v>
      </c>
      <c r="Q48" s="16">
        <f t="shared" si="20"/>
        <v>0.0158311345646438</v>
      </c>
      <c r="R48" s="16">
        <f t="shared" si="20"/>
        <v>0.014634146341463415</v>
      </c>
      <c r="S48" s="16">
        <f t="shared" si="20"/>
        <v>0.05230125523012552</v>
      </c>
      <c r="T48" s="16">
        <f t="shared" si="20"/>
        <v>0.02414486921529175</v>
      </c>
      <c r="U48" s="16">
        <f t="shared" si="20"/>
        <v>0.03125</v>
      </c>
      <c r="V48" s="16">
        <f t="shared" si="20"/>
        <v>0.0213903743315508</v>
      </c>
      <c r="W48" s="16">
        <f t="shared" si="20"/>
        <v>0.03840682788051209</v>
      </c>
      <c r="X48" s="16">
        <f t="shared" si="20"/>
        <v>0.0223463687150838</v>
      </c>
      <c r="Y48" s="16">
        <f t="shared" si="20"/>
        <v>0.023529411764705882</v>
      </c>
      <c r="Z48" s="16">
        <f t="shared" si="20"/>
        <v>0.02735632183908046</v>
      </c>
      <c r="AA48" s="1" t="s">
        <v>17</v>
      </c>
      <c r="AB48" s="35"/>
      <c r="AC48" s="2"/>
      <c r="AD48" s="2"/>
    </row>
    <row r="49" spans="2:30" ht="15">
      <c r="B49" s="1" t="s">
        <v>152</v>
      </c>
      <c r="C49" s="27">
        <v>13</v>
      </c>
      <c r="D49" s="27">
        <v>0</v>
      </c>
      <c r="E49" s="27">
        <v>53</v>
      </c>
      <c r="F49" s="27">
        <v>64</v>
      </c>
      <c r="G49" s="27">
        <v>118</v>
      </c>
      <c r="H49" s="27">
        <v>87</v>
      </c>
      <c r="I49" s="27">
        <v>307</v>
      </c>
      <c r="J49" s="27">
        <v>103</v>
      </c>
      <c r="K49" s="27">
        <v>228</v>
      </c>
      <c r="L49" s="27">
        <v>23</v>
      </c>
      <c r="M49" s="27">
        <v>446</v>
      </c>
      <c r="N49" s="27">
        <v>229</v>
      </c>
      <c r="O49" s="27">
        <v>192</v>
      </c>
      <c r="P49" s="27">
        <v>332</v>
      </c>
      <c r="Q49" s="27">
        <v>105</v>
      </c>
      <c r="R49" s="27">
        <v>297</v>
      </c>
      <c r="S49" s="27">
        <v>150</v>
      </c>
      <c r="T49" s="27">
        <v>166</v>
      </c>
      <c r="U49" s="27">
        <v>69</v>
      </c>
      <c r="V49" s="27">
        <v>188</v>
      </c>
      <c r="W49" s="27">
        <v>282</v>
      </c>
      <c r="X49" s="27">
        <v>60</v>
      </c>
      <c r="Y49" s="27">
        <v>312</v>
      </c>
      <c r="Z49" s="14">
        <f>SUM(C49:Y49)</f>
        <v>3824</v>
      </c>
      <c r="AA49" s="32" t="s">
        <v>152</v>
      </c>
      <c r="AB49" s="34">
        <f>RANK(Z49,$Z$25:$Z$71,0)</f>
        <v>4</v>
      </c>
      <c r="AC49" s="53"/>
      <c r="AD49" s="2" t="s">
        <v>181</v>
      </c>
    </row>
    <row r="50" spans="2:30" ht="15">
      <c r="B50" s="1" t="s">
        <v>17</v>
      </c>
      <c r="C50" s="16">
        <f aca="true" t="shared" si="21" ref="C50:Z50">C49/C22</f>
        <v>0.1511627906976744</v>
      </c>
      <c r="D50" s="16">
        <f t="shared" si="21"/>
        <v>0</v>
      </c>
      <c r="E50" s="16">
        <f t="shared" si="21"/>
        <v>0.2717948717948718</v>
      </c>
      <c r="F50" s="16">
        <f t="shared" si="21"/>
        <v>0.24615384615384617</v>
      </c>
      <c r="G50" s="16">
        <f t="shared" si="21"/>
        <v>0.2935323383084577</v>
      </c>
      <c r="H50" s="16">
        <f t="shared" si="21"/>
        <v>0.2770700636942675</v>
      </c>
      <c r="I50" s="16">
        <f t="shared" si="21"/>
        <v>0.5302245250431779</v>
      </c>
      <c r="J50" s="16">
        <f t="shared" si="21"/>
        <v>0.4153225806451613</v>
      </c>
      <c r="K50" s="16">
        <f t="shared" si="21"/>
        <v>0.4014084507042254</v>
      </c>
      <c r="L50" s="16">
        <f t="shared" si="21"/>
        <v>0.17424242424242425</v>
      </c>
      <c r="M50" s="16">
        <f t="shared" si="21"/>
        <v>0.839924670433145</v>
      </c>
      <c r="N50" s="16">
        <f t="shared" si="21"/>
        <v>0.5169300225733634</v>
      </c>
      <c r="O50" s="16">
        <f t="shared" si="21"/>
        <v>0.2995319812792512</v>
      </c>
      <c r="P50" s="16">
        <f t="shared" si="21"/>
        <v>0.5460526315789473</v>
      </c>
      <c r="Q50" s="16">
        <f t="shared" si="21"/>
        <v>0.2770448548812665</v>
      </c>
      <c r="R50" s="16">
        <f t="shared" si="21"/>
        <v>0.724390243902439</v>
      </c>
      <c r="S50" s="16">
        <f t="shared" si="21"/>
        <v>0.3138075313807531</v>
      </c>
      <c r="T50" s="16">
        <f t="shared" si="21"/>
        <v>0.33400402414486924</v>
      </c>
      <c r="U50" s="16">
        <f t="shared" si="21"/>
        <v>0.43125</v>
      </c>
      <c r="V50" s="16">
        <f t="shared" si="21"/>
        <v>0.5026737967914439</v>
      </c>
      <c r="W50" s="16">
        <f t="shared" si="21"/>
        <v>0.4011379800853485</v>
      </c>
      <c r="X50" s="16">
        <f t="shared" si="21"/>
        <v>0.33519553072625696</v>
      </c>
      <c r="Y50" s="16">
        <f t="shared" si="21"/>
        <v>0.611764705882353</v>
      </c>
      <c r="Z50" s="16">
        <f t="shared" si="21"/>
        <v>0.4395402298850575</v>
      </c>
      <c r="AA50" s="1" t="s">
        <v>17</v>
      </c>
      <c r="AB50" s="35"/>
      <c r="AC50" s="2"/>
      <c r="AD50" s="2"/>
    </row>
    <row r="51" spans="2:30" ht="15">
      <c r="B51" s="1" t="s">
        <v>153</v>
      </c>
      <c r="C51" s="27">
        <v>19</v>
      </c>
      <c r="D51" s="27">
        <v>0</v>
      </c>
      <c r="E51" s="27">
        <v>38</v>
      </c>
      <c r="F51" s="27">
        <v>67</v>
      </c>
      <c r="G51" s="27">
        <v>127</v>
      </c>
      <c r="H51" s="27">
        <v>72</v>
      </c>
      <c r="I51" s="27">
        <v>277</v>
      </c>
      <c r="J51" s="27">
        <v>110</v>
      </c>
      <c r="K51" s="27">
        <v>231</v>
      </c>
      <c r="L51" s="27">
        <v>54</v>
      </c>
      <c r="M51" s="27">
        <v>439</v>
      </c>
      <c r="N51" s="27">
        <v>228</v>
      </c>
      <c r="O51" s="27">
        <v>255</v>
      </c>
      <c r="P51" s="27">
        <v>275</v>
      </c>
      <c r="Q51" s="27">
        <v>93</v>
      </c>
      <c r="R51" s="27">
        <v>183</v>
      </c>
      <c r="S51" s="27">
        <v>154</v>
      </c>
      <c r="T51" s="27">
        <v>109</v>
      </c>
      <c r="U51" s="27">
        <v>72</v>
      </c>
      <c r="V51" s="27">
        <v>190</v>
      </c>
      <c r="W51" s="27">
        <v>284</v>
      </c>
      <c r="X51" s="27">
        <v>71</v>
      </c>
      <c r="Y51" s="27">
        <v>292</v>
      </c>
      <c r="Z51" s="14">
        <f>SUM(C51:Y51)</f>
        <v>3640</v>
      </c>
      <c r="AA51" s="32" t="s">
        <v>153</v>
      </c>
      <c r="AB51" s="34">
        <f>RANK(Z51,$Z$25:$Z$71,0)</f>
        <v>5</v>
      </c>
      <c r="AC51" s="53"/>
      <c r="AD51" s="2" t="s">
        <v>181</v>
      </c>
    </row>
    <row r="52" spans="2:30" ht="15">
      <c r="B52" s="1" t="s">
        <v>17</v>
      </c>
      <c r="C52" s="16">
        <f aca="true" t="shared" si="22" ref="C52:Z52">C51/C22</f>
        <v>0.22093023255813954</v>
      </c>
      <c r="D52" s="16">
        <f t="shared" si="22"/>
        <v>0</v>
      </c>
      <c r="E52" s="16">
        <f t="shared" si="22"/>
        <v>0.19487179487179487</v>
      </c>
      <c r="F52" s="16">
        <f t="shared" si="22"/>
        <v>0.25769230769230766</v>
      </c>
      <c r="G52" s="16">
        <f t="shared" si="22"/>
        <v>0.31592039800995025</v>
      </c>
      <c r="H52" s="16">
        <f t="shared" si="22"/>
        <v>0.22929936305732485</v>
      </c>
      <c r="I52" s="16">
        <f t="shared" si="22"/>
        <v>0.4784110535405872</v>
      </c>
      <c r="J52" s="16">
        <f t="shared" si="22"/>
        <v>0.4435483870967742</v>
      </c>
      <c r="K52" s="16">
        <f t="shared" si="22"/>
        <v>0.40669014084507044</v>
      </c>
      <c r="L52" s="16">
        <f t="shared" si="22"/>
        <v>0.4090909090909091</v>
      </c>
      <c r="M52" s="16">
        <f t="shared" si="22"/>
        <v>0.8267419962335216</v>
      </c>
      <c r="N52" s="16">
        <f t="shared" si="22"/>
        <v>0.5146726862302483</v>
      </c>
      <c r="O52" s="16">
        <f t="shared" si="22"/>
        <v>0.39781591263650545</v>
      </c>
      <c r="P52" s="16">
        <f t="shared" si="22"/>
        <v>0.45230263157894735</v>
      </c>
      <c r="Q52" s="16">
        <f t="shared" si="22"/>
        <v>0.24538258575197888</v>
      </c>
      <c r="R52" s="16">
        <f t="shared" si="22"/>
        <v>0.44634146341463415</v>
      </c>
      <c r="S52" s="16">
        <f t="shared" si="22"/>
        <v>0.32217573221757323</v>
      </c>
      <c r="T52" s="16">
        <f t="shared" si="22"/>
        <v>0.2193158953722334</v>
      </c>
      <c r="U52" s="16">
        <f t="shared" si="22"/>
        <v>0.45</v>
      </c>
      <c r="V52" s="16">
        <f t="shared" si="22"/>
        <v>0.5080213903743316</v>
      </c>
      <c r="W52" s="16">
        <f t="shared" si="22"/>
        <v>0.4039829302987198</v>
      </c>
      <c r="X52" s="16">
        <f t="shared" si="22"/>
        <v>0.39664804469273746</v>
      </c>
      <c r="Y52" s="16">
        <f t="shared" si="22"/>
        <v>0.5725490196078431</v>
      </c>
      <c r="Z52" s="16">
        <f t="shared" si="22"/>
        <v>0.41839080459770117</v>
      </c>
      <c r="AA52" s="1" t="s">
        <v>17</v>
      </c>
      <c r="AB52" s="35"/>
      <c r="AC52" s="2"/>
      <c r="AD52" s="2"/>
    </row>
    <row r="53" spans="2:30" ht="15">
      <c r="B53" s="1" t="s">
        <v>154</v>
      </c>
      <c r="C53" s="27">
        <v>13</v>
      </c>
      <c r="D53" s="27">
        <v>0</v>
      </c>
      <c r="E53" s="27">
        <v>30</v>
      </c>
      <c r="F53" s="27">
        <v>41</v>
      </c>
      <c r="G53" s="27">
        <v>53</v>
      </c>
      <c r="H53" s="27">
        <v>43</v>
      </c>
      <c r="I53" s="27">
        <v>46</v>
      </c>
      <c r="J53" s="27">
        <v>20</v>
      </c>
      <c r="K53" s="27">
        <v>71</v>
      </c>
      <c r="L53" s="27">
        <v>9</v>
      </c>
      <c r="M53" s="27">
        <v>52</v>
      </c>
      <c r="N53" s="27">
        <v>31</v>
      </c>
      <c r="O53" s="27">
        <v>48</v>
      </c>
      <c r="P53" s="27">
        <v>30</v>
      </c>
      <c r="Q53" s="27">
        <v>30</v>
      </c>
      <c r="R53" s="27">
        <v>26</v>
      </c>
      <c r="S53" s="27">
        <v>47</v>
      </c>
      <c r="T53" s="27">
        <v>64</v>
      </c>
      <c r="U53" s="27">
        <v>28</v>
      </c>
      <c r="V53" s="27">
        <v>27</v>
      </c>
      <c r="W53" s="27">
        <v>72</v>
      </c>
      <c r="X53" s="27">
        <v>7</v>
      </c>
      <c r="Y53" s="27">
        <v>34</v>
      </c>
      <c r="Z53" s="14">
        <f>SUM(C53:Y53)</f>
        <v>822</v>
      </c>
      <c r="AA53" s="45" t="s">
        <v>154</v>
      </c>
      <c r="AB53" s="34">
        <f>RANK(Z53,$Z$25:$Z$71,0)</f>
        <v>11</v>
      </c>
      <c r="AC53" s="44"/>
      <c r="AD53" s="2" t="s">
        <v>61</v>
      </c>
    </row>
    <row r="54" spans="2:30" ht="15">
      <c r="B54" s="1" t="s">
        <v>17</v>
      </c>
      <c r="C54" s="16">
        <f aca="true" t="shared" si="23" ref="C54:Z54">C53/C22</f>
        <v>0.1511627906976744</v>
      </c>
      <c r="D54" s="16">
        <f t="shared" si="23"/>
        <v>0</v>
      </c>
      <c r="E54" s="16">
        <f t="shared" si="23"/>
        <v>0.15384615384615385</v>
      </c>
      <c r="F54" s="16">
        <f t="shared" si="23"/>
        <v>0.1576923076923077</v>
      </c>
      <c r="G54" s="16">
        <f t="shared" si="23"/>
        <v>0.1318407960199005</v>
      </c>
      <c r="H54" s="16">
        <f t="shared" si="23"/>
        <v>0.13694267515923567</v>
      </c>
      <c r="I54" s="16">
        <f t="shared" si="23"/>
        <v>0.07944732297063903</v>
      </c>
      <c r="J54" s="16">
        <f t="shared" si="23"/>
        <v>0.08064516129032258</v>
      </c>
      <c r="K54" s="16">
        <f t="shared" si="23"/>
        <v>0.125</v>
      </c>
      <c r="L54" s="16">
        <f t="shared" si="23"/>
        <v>0.06818181818181818</v>
      </c>
      <c r="M54" s="16">
        <f t="shared" si="23"/>
        <v>0.09792843691148775</v>
      </c>
      <c r="N54" s="16">
        <f t="shared" si="23"/>
        <v>0.06997742663656885</v>
      </c>
      <c r="O54" s="16">
        <f t="shared" si="23"/>
        <v>0.0748829953198128</v>
      </c>
      <c r="P54" s="16">
        <f t="shared" si="23"/>
        <v>0.049342105263157895</v>
      </c>
      <c r="Q54" s="16">
        <f t="shared" si="23"/>
        <v>0.079155672823219</v>
      </c>
      <c r="R54" s="16">
        <f t="shared" si="23"/>
        <v>0.06341463414634146</v>
      </c>
      <c r="S54" s="16">
        <f t="shared" si="23"/>
        <v>0.09832635983263599</v>
      </c>
      <c r="T54" s="16">
        <f t="shared" si="23"/>
        <v>0.12877263581488935</v>
      </c>
      <c r="U54" s="16">
        <f t="shared" si="23"/>
        <v>0.175</v>
      </c>
      <c r="V54" s="16">
        <f t="shared" si="23"/>
        <v>0.07219251336898395</v>
      </c>
      <c r="W54" s="16">
        <f t="shared" si="23"/>
        <v>0.10241820768136557</v>
      </c>
      <c r="X54" s="16">
        <f t="shared" si="23"/>
        <v>0.03910614525139665</v>
      </c>
      <c r="Y54" s="16">
        <f t="shared" si="23"/>
        <v>0.06666666666666667</v>
      </c>
      <c r="Z54" s="16">
        <f t="shared" si="23"/>
        <v>0.09448275862068965</v>
      </c>
      <c r="AA54" s="1" t="s">
        <v>17</v>
      </c>
      <c r="AB54" s="35"/>
      <c r="AC54" s="2"/>
      <c r="AD54" s="2"/>
    </row>
    <row r="55" spans="2:30" ht="15">
      <c r="B55" s="1" t="s">
        <v>155</v>
      </c>
      <c r="C55" s="27">
        <v>9</v>
      </c>
      <c r="D55" s="27">
        <v>0</v>
      </c>
      <c r="E55" s="27">
        <v>20</v>
      </c>
      <c r="F55" s="27">
        <v>27</v>
      </c>
      <c r="G55" s="27">
        <v>36</v>
      </c>
      <c r="H55" s="27">
        <v>33</v>
      </c>
      <c r="I55" s="27">
        <v>35</v>
      </c>
      <c r="J55" s="27">
        <v>21</v>
      </c>
      <c r="K55" s="27">
        <v>56</v>
      </c>
      <c r="L55" s="27">
        <v>9</v>
      </c>
      <c r="M55" s="27">
        <v>48</v>
      </c>
      <c r="N55" s="27">
        <v>36</v>
      </c>
      <c r="O55" s="27">
        <v>40</v>
      </c>
      <c r="P55" s="27">
        <v>38</v>
      </c>
      <c r="Q55" s="27">
        <v>30</v>
      </c>
      <c r="R55" s="27">
        <v>15</v>
      </c>
      <c r="S55" s="27">
        <v>46</v>
      </c>
      <c r="T55" s="27">
        <v>35</v>
      </c>
      <c r="U55" s="27">
        <v>14</v>
      </c>
      <c r="V55" s="27">
        <v>23</v>
      </c>
      <c r="W55" s="27">
        <v>65</v>
      </c>
      <c r="X55" s="27">
        <v>5</v>
      </c>
      <c r="Y55" s="27">
        <v>30</v>
      </c>
      <c r="Z55" s="14">
        <f>SUM(C55:Y55)</f>
        <v>671</v>
      </c>
      <c r="AA55" s="45" t="s">
        <v>155</v>
      </c>
      <c r="AB55" s="34">
        <f>RANK(Z55,$Z$25:$Z$71,0)</f>
        <v>16</v>
      </c>
      <c r="AC55" s="44"/>
      <c r="AD55" s="2" t="s">
        <v>61</v>
      </c>
    </row>
    <row r="56" spans="2:30" ht="15">
      <c r="B56" s="1" t="s">
        <v>17</v>
      </c>
      <c r="C56" s="16">
        <f aca="true" t="shared" si="24" ref="C56:Z56">C55/C22</f>
        <v>0.10465116279069768</v>
      </c>
      <c r="D56" s="16">
        <f t="shared" si="24"/>
        <v>0</v>
      </c>
      <c r="E56" s="16">
        <f t="shared" si="24"/>
        <v>0.10256410256410256</v>
      </c>
      <c r="F56" s="16">
        <f t="shared" si="24"/>
        <v>0.10384615384615385</v>
      </c>
      <c r="G56" s="16">
        <f t="shared" si="24"/>
        <v>0.08955223880597014</v>
      </c>
      <c r="H56" s="16">
        <f t="shared" si="24"/>
        <v>0.10509554140127389</v>
      </c>
      <c r="I56" s="16">
        <f t="shared" si="24"/>
        <v>0.06044905008635579</v>
      </c>
      <c r="J56" s="16">
        <f t="shared" si="24"/>
        <v>0.0846774193548387</v>
      </c>
      <c r="K56" s="16">
        <f t="shared" si="24"/>
        <v>0.09859154929577464</v>
      </c>
      <c r="L56" s="16">
        <f t="shared" si="24"/>
        <v>0.06818181818181818</v>
      </c>
      <c r="M56" s="16">
        <f t="shared" si="24"/>
        <v>0.0903954802259887</v>
      </c>
      <c r="N56" s="16">
        <f t="shared" si="24"/>
        <v>0.08126410835214447</v>
      </c>
      <c r="O56" s="16">
        <f t="shared" si="24"/>
        <v>0.062402496099843996</v>
      </c>
      <c r="P56" s="16">
        <f t="shared" si="24"/>
        <v>0.0625</v>
      </c>
      <c r="Q56" s="16">
        <f t="shared" si="24"/>
        <v>0.079155672823219</v>
      </c>
      <c r="R56" s="16">
        <f t="shared" si="24"/>
        <v>0.036585365853658534</v>
      </c>
      <c r="S56" s="16">
        <f t="shared" si="24"/>
        <v>0.09623430962343096</v>
      </c>
      <c r="T56" s="16">
        <f t="shared" si="24"/>
        <v>0.07042253521126761</v>
      </c>
      <c r="U56" s="16">
        <f t="shared" si="24"/>
        <v>0.0875</v>
      </c>
      <c r="V56" s="16">
        <f t="shared" si="24"/>
        <v>0.06149732620320856</v>
      </c>
      <c r="W56" s="16">
        <f t="shared" si="24"/>
        <v>0.09246088193456614</v>
      </c>
      <c r="X56" s="16">
        <f t="shared" si="24"/>
        <v>0.027932960893854747</v>
      </c>
      <c r="Y56" s="16">
        <f t="shared" si="24"/>
        <v>0.058823529411764705</v>
      </c>
      <c r="Z56" s="16">
        <f t="shared" si="24"/>
        <v>0.0771264367816092</v>
      </c>
      <c r="AA56" s="1" t="s">
        <v>17</v>
      </c>
      <c r="AB56" s="35"/>
      <c r="AC56" s="2"/>
      <c r="AD56" s="2"/>
    </row>
    <row r="57" spans="2:30" ht="15">
      <c r="B57" s="1" t="s">
        <v>156</v>
      </c>
      <c r="C57" s="27">
        <v>3</v>
      </c>
      <c r="D57" s="27">
        <v>0</v>
      </c>
      <c r="E57" s="27">
        <v>8</v>
      </c>
      <c r="F57" s="27">
        <v>20</v>
      </c>
      <c r="G57" s="27">
        <v>13</v>
      </c>
      <c r="H57" s="27">
        <v>22</v>
      </c>
      <c r="I57" s="27">
        <v>20</v>
      </c>
      <c r="J57" s="27">
        <v>8</v>
      </c>
      <c r="K57" s="27">
        <v>25</v>
      </c>
      <c r="L57" s="27">
        <v>6</v>
      </c>
      <c r="M57" s="27">
        <v>0</v>
      </c>
      <c r="N57" s="27">
        <v>11</v>
      </c>
      <c r="O57" s="27">
        <v>23</v>
      </c>
      <c r="P57" s="27">
        <v>20</v>
      </c>
      <c r="Q57" s="27">
        <v>13</v>
      </c>
      <c r="R57" s="27">
        <v>14</v>
      </c>
      <c r="S57" s="27">
        <v>24</v>
      </c>
      <c r="T57" s="27">
        <v>10</v>
      </c>
      <c r="U57" s="27">
        <v>6</v>
      </c>
      <c r="V57" s="27">
        <v>20</v>
      </c>
      <c r="W57" s="27">
        <v>28</v>
      </c>
      <c r="X57" s="27">
        <v>6</v>
      </c>
      <c r="Y57" s="27">
        <v>19</v>
      </c>
      <c r="Z57" s="14">
        <f>SUM(C57:Y57)</f>
        <v>319</v>
      </c>
      <c r="AA57" s="1" t="s">
        <v>156</v>
      </c>
      <c r="AB57" s="34">
        <f>RANK(Z57,$Z$25:$Z$71,0)</f>
        <v>23</v>
      </c>
      <c r="AC57" s="55"/>
      <c r="AD57" s="2" t="s">
        <v>186</v>
      </c>
    </row>
    <row r="58" spans="2:30" ht="15">
      <c r="B58" s="1" t="s">
        <v>17</v>
      </c>
      <c r="C58" s="16">
        <f aca="true" t="shared" si="25" ref="C58:Z58">C57/C22</f>
        <v>0.03488372093023256</v>
      </c>
      <c r="D58" s="16">
        <f t="shared" si="25"/>
        <v>0</v>
      </c>
      <c r="E58" s="16">
        <f t="shared" si="25"/>
        <v>0.041025641025641026</v>
      </c>
      <c r="F58" s="16">
        <f t="shared" si="25"/>
        <v>0.07692307692307693</v>
      </c>
      <c r="G58" s="16">
        <f t="shared" si="25"/>
        <v>0.03233830845771144</v>
      </c>
      <c r="H58" s="16">
        <f t="shared" si="25"/>
        <v>0.07006369426751592</v>
      </c>
      <c r="I58" s="16">
        <f t="shared" si="25"/>
        <v>0.03454231433506045</v>
      </c>
      <c r="J58" s="16">
        <f t="shared" si="25"/>
        <v>0.03225806451612903</v>
      </c>
      <c r="K58" s="16">
        <f t="shared" si="25"/>
        <v>0.04401408450704225</v>
      </c>
      <c r="L58" s="16">
        <f t="shared" si="25"/>
        <v>0.045454545454545456</v>
      </c>
      <c r="M58" s="16">
        <f t="shared" si="25"/>
        <v>0</v>
      </c>
      <c r="N58" s="16">
        <f t="shared" si="25"/>
        <v>0.024830699774266364</v>
      </c>
      <c r="O58" s="16">
        <f t="shared" si="25"/>
        <v>0.0358814352574103</v>
      </c>
      <c r="P58" s="16">
        <f t="shared" si="25"/>
        <v>0.03289473684210526</v>
      </c>
      <c r="Q58" s="16">
        <f t="shared" si="25"/>
        <v>0.03430079155672823</v>
      </c>
      <c r="R58" s="16">
        <f t="shared" si="25"/>
        <v>0.03414634146341464</v>
      </c>
      <c r="S58" s="16">
        <f t="shared" si="25"/>
        <v>0.0502092050209205</v>
      </c>
      <c r="T58" s="16">
        <f t="shared" si="25"/>
        <v>0.02012072434607646</v>
      </c>
      <c r="U58" s="16">
        <f t="shared" si="25"/>
        <v>0.0375</v>
      </c>
      <c r="V58" s="16">
        <f t="shared" si="25"/>
        <v>0.053475935828877004</v>
      </c>
      <c r="W58" s="16">
        <f t="shared" si="25"/>
        <v>0.03982930298719772</v>
      </c>
      <c r="X58" s="16">
        <f t="shared" si="25"/>
        <v>0.0335195530726257</v>
      </c>
      <c r="Y58" s="16">
        <f t="shared" si="25"/>
        <v>0.03725490196078431</v>
      </c>
      <c r="Z58" s="16">
        <f t="shared" si="25"/>
        <v>0.03666666666666667</v>
      </c>
      <c r="AA58" s="1" t="s">
        <v>17</v>
      </c>
      <c r="AB58" s="35"/>
      <c r="AC58" s="2"/>
      <c r="AD58" s="2"/>
    </row>
    <row r="59" spans="2:30" ht="15">
      <c r="B59" s="1" t="s">
        <v>157</v>
      </c>
      <c r="C59" s="27">
        <v>5</v>
      </c>
      <c r="D59" s="27">
        <v>0</v>
      </c>
      <c r="E59" s="27">
        <v>7</v>
      </c>
      <c r="F59" s="27">
        <v>23</v>
      </c>
      <c r="G59" s="27">
        <v>30</v>
      </c>
      <c r="H59" s="27">
        <v>29</v>
      </c>
      <c r="I59" s="27">
        <v>19</v>
      </c>
      <c r="J59" s="27">
        <v>14</v>
      </c>
      <c r="K59" s="27">
        <v>36</v>
      </c>
      <c r="L59" s="27">
        <v>8</v>
      </c>
      <c r="M59" s="27">
        <v>3</v>
      </c>
      <c r="N59" s="27">
        <v>19</v>
      </c>
      <c r="O59" s="27">
        <v>32</v>
      </c>
      <c r="P59" s="27">
        <v>24</v>
      </c>
      <c r="Q59" s="27">
        <v>11</v>
      </c>
      <c r="R59" s="27">
        <v>7</v>
      </c>
      <c r="S59" s="27">
        <v>21</v>
      </c>
      <c r="T59" s="27">
        <v>23</v>
      </c>
      <c r="U59" s="27">
        <v>16</v>
      </c>
      <c r="V59" s="27">
        <v>25</v>
      </c>
      <c r="W59" s="27">
        <v>48</v>
      </c>
      <c r="X59" s="27">
        <v>12</v>
      </c>
      <c r="Y59" s="27">
        <v>17</v>
      </c>
      <c r="Z59" s="14">
        <f>SUM(C59:Y59)</f>
        <v>429</v>
      </c>
      <c r="AA59" s="45" t="s">
        <v>157</v>
      </c>
      <c r="AB59" s="34">
        <f>RANK(Z59,$Z$25:$Z$71,0)</f>
        <v>22</v>
      </c>
      <c r="AC59" s="46"/>
      <c r="AD59" s="2" t="s">
        <v>185</v>
      </c>
    </row>
    <row r="60" spans="2:30" ht="15">
      <c r="B60" s="1" t="s">
        <v>17</v>
      </c>
      <c r="C60" s="16">
        <f aca="true" t="shared" si="26" ref="C60:Z60">C59/C22</f>
        <v>0.05813953488372093</v>
      </c>
      <c r="D60" s="16">
        <f t="shared" si="26"/>
        <v>0</v>
      </c>
      <c r="E60" s="16">
        <f t="shared" si="26"/>
        <v>0.035897435897435895</v>
      </c>
      <c r="F60" s="16">
        <f t="shared" si="26"/>
        <v>0.08846153846153847</v>
      </c>
      <c r="G60" s="16">
        <f t="shared" si="26"/>
        <v>0.07462686567164178</v>
      </c>
      <c r="H60" s="16">
        <f t="shared" si="26"/>
        <v>0.09235668789808917</v>
      </c>
      <c r="I60" s="16">
        <f t="shared" si="26"/>
        <v>0.03281519861830743</v>
      </c>
      <c r="J60" s="16">
        <f t="shared" si="26"/>
        <v>0.056451612903225805</v>
      </c>
      <c r="K60" s="16">
        <f t="shared" si="26"/>
        <v>0.06338028169014084</v>
      </c>
      <c r="L60" s="16">
        <f t="shared" si="26"/>
        <v>0.06060606060606061</v>
      </c>
      <c r="M60" s="16">
        <f t="shared" si="26"/>
        <v>0.005649717514124294</v>
      </c>
      <c r="N60" s="16">
        <f t="shared" si="26"/>
        <v>0.04288939051918736</v>
      </c>
      <c r="O60" s="16">
        <f t="shared" si="26"/>
        <v>0.0499219968798752</v>
      </c>
      <c r="P60" s="16">
        <f t="shared" si="26"/>
        <v>0.039473684210526314</v>
      </c>
      <c r="Q60" s="16">
        <f t="shared" si="26"/>
        <v>0.029023746701846966</v>
      </c>
      <c r="R60" s="16">
        <f t="shared" si="26"/>
        <v>0.01707317073170732</v>
      </c>
      <c r="S60" s="16">
        <f t="shared" si="26"/>
        <v>0.043933054393305436</v>
      </c>
      <c r="T60" s="16">
        <f t="shared" si="26"/>
        <v>0.04627766599597585</v>
      </c>
      <c r="U60" s="16">
        <f t="shared" si="26"/>
        <v>0.1</v>
      </c>
      <c r="V60" s="16">
        <f t="shared" si="26"/>
        <v>0.06684491978609626</v>
      </c>
      <c r="W60" s="16">
        <f t="shared" si="26"/>
        <v>0.06827880512091039</v>
      </c>
      <c r="X60" s="16">
        <f t="shared" si="26"/>
        <v>0.0670391061452514</v>
      </c>
      <c r="Y60" s="16">
        <f t="shared" si="26"/>
        <v>0.03333333333333333</v>
      </c>
      <c r="Z60" s="16">
        <f t="shared" si="26"/>
        <v>0.04931034482758621</v>
      </c>
      <c r="AA60" s="1" t="s">
        <v>17</v>
      </c>
      <c r="AB60" s="35"/>
      <c r="AC60" s="2"/>
      <c r="AD60" s="2"/>
    </row>
    <row r="61" spans="2:30" ht="15">
      <c r="B61" s="1" t="s">
        <v>158</v>
      </c>
      <c r="C61" s="27">
        <v>12</v>
      </c>
      <c r="D61" s="27">
        <v>0</v>
      </c>
      <c r="E61" s="27">
        <v>20</v>
      </c>
      <c r="F61" s="27">
        <v>34</v>
      </c>
      <c r="G61" s="27">
        <v>54</v>
      </c>
      <c r="H61" s="27">
        <v>33</v>
      </c>
      <c r="I61" s="27">
        <v>35</v>
      </c>
      <c r="J61" s="27">
        <v>18</v>
      </c>
      <c r="K61" s="27">
        <v>66</v>
      </c>
      <c r="L61" s="27">
        <v>15</v>
      </c>
      <c r="M61" s="27">
        <v>51</v>
      </c>
      <c r="N61" s="27">
        <v>41</v>
      </c>
      <c r="O61" s="27">
        <v>62</v>
      </c>
      <c r="P61" s="27">
        <v>30</v>
      </c>
      <c r="Q61" s="27">
        <v>43</v>
      </c>
      <c r="R61" s="27">
        <v>26</v>
      </c>
      <c r="S61" s="27">
        <v>62</v>
      </c>
      <c r="T61" s="27">
        <v>55</v>
      </c>
      <c r="U61" s="27">
        <v>39</v>
      </c>
      <c r="V61" s="27">
        <v>33</v>
      </c>
      <c r="W61" s="27">
        <v>77</v>
      </c>
      <c r="X61" s="27">
        <v>4</v>
      </c>
      <c r="Y61" s="27">
        <v>34</v>
      </c>
      <c r="Z61" s="14">
        <f>SUM(C61:Y61)</f>
        <v>844</v>
      </c>
      <c r="AA61" s="45" t="s">
        <v>158</v>
      </c>
      <c r="AB61" s="34">
        <f>RANK(Z61,$Z$25:$Z$71,0)</f>
        <v>9</v>
      </c>
      <c r="AC61" s="44"/>
      <c r="AD61" s="2" t="s">
        <v>61</v>
      </c>
    </row>
    <row r="62" spans="2:30" ht="15">
      <c r="B62" s="1" t="s">
        <v>17</v>
      </c>
      <c r="C62" s="16">
        <f aca="true" t="shared" si="27" ref="C62:Z62">C61/C22</f>
        <v>0.13953488372093023</v>
      </c>
      <c r="D62" s="16">
        <f t="shared" si="27"/>
        <v>0</v>
      </c>
      <c r="E62" s="16">
        <f t="shared" si="27"/>
        <v>0.10256410256410256</v>
      </c>
      <c r="F62" s="16">
        <f t="shared" si="27"/>
        <v>0.13076923076923078</v>
      </c>
      <c r="G62" s="16">
        <f t="shared" si="27"/>
        <v>0.13432835820895522</v>
      </c>
      <c r="H62" s="16">
        <f t="shared" si="27"/>
        <v>0.10509554140127389</v>
      </c>
      <c r="I62" s="16">
        <f t="shared" si="27"/>
        <v>0.06044905008635579</v>
      </c>
      <c r="J62" s="16">
        <f t="shared" si="27"/>
        <v>0.07258064516129033</v>
      </c>
      <c r="K62" s="16">
        <f t="shared" si="27"/>
        <v>0.11619718309859155</v>
      </c>
      <c r="L62" s="16">
        <f t="shared" si="27"/>
        <v>0.11363636363636363</v>
      </c>
      <c r="M62" s="16">
        <f t="shared" si="27"/>
        <v>0.096045197740113</v>
      </c>
      <c r="N62" s="16">
        <f t="shared" si="27"/>
        <v>0.09255079006772009</v>
      </c>
      <c r="O62" s="16">
        <f t="shared" si="27"/>
        <v>0.0967238689547582</v>
      </c>
      <c r="P62" s="16">
        <f t="shared" si="27"/>
        <v>0.049342105263157895</v>
      </c>
      <c r="Q62" s="16">
        <f t="shared" si="27"/>
        <v>0.11345646437994723</v>
      </c>
      <c r="R62" s="16">
        <f t="shared" si="27"/>
        <v>0.06341463414634146</v>
      </c>
      <c r="S62" s="16">
        <f t="shared" si="27"/>
        <v>0.1297071129707113</v>
      </c>
      <c r="T62" s="16">
        <f t="shared" si="27"/>
        <v>0.11066398390342053</v>
      </c>
      <c r="U62" s="16">
        <f t="shared" si="27"/>
        <v>0.24375</v>
      </c>
      <c r="V62" s="16">
        <f t="shared" si="27"/>
        <v>0.08823529411764706</v>
      </c>
      <c r="W62" s="16">
        <f t="shared" si="27"/>
        <v>0.10953058321479374</v>
      </c>
      <c r="X62" s="16">
        <f t="shared" si="27"/>
        <v>0.0223463687150838</v>
      </c>
      <c r="Y62" s="16">
        <f t="shared" si="27"/>
        <v>0.06666666666666667</v>
      </c>
      <c r="Z62" s="16">
        <f t="shared" si="27"/>
        <v>0.09701149425287356</v>
      </c>
      <c r="AA62" s="1" t="s">
        <v>17</v>
      </c>
      <c r="AB62" s="35"/>
      <c r="AC62" s="2"/>
      <c r="AD62" s="2"/>
    </row>
    <row r="63" spans="2:30" ht="15">
      <c r="B63" s="1" t="s">
        <v>159</v>
      </c>
      <c r="C63" s="25">
        <v>22</v>
      </c>
      <c r="D63" s="25">
        <v>1</v>
      </c>
      <c r="E63" s="25">
        <v>50</v>
      </c>
      <c r="F63" s="25">
        <v>44</v>
      </c>
      <c r="G63" s="25">
        <v>61</v>
      </c>
      <c r="H63" s="25">
        <v>25</v>
      </c>
      <c r="I63" s="25">
        <v>76</v>
      </c>
      <c r="J63" s="25">
        <v>37</v>
      </c>
      <c r="K63" s="25">
        <v>84</v>
      </c>
      <c r="L63" s="25">
        <v>19</v>
      </c>
      <c r="M63" s="25">
        <v>13</v>
      </c>
      <c r="N63" s="25">
        <v>17</v>
      </c>
      <c r="O63" s="25">
        <v>22</v>
      </c>
      <c r="P63" s="25">
        <v>72</v>
      </c>
      <c r="Q63" s="25">
        <v>62</v>
      </c>
      <c r="R63" s="25">
        <v>33</v>
      </c>
      <c r="S63" s="25">
        <v>95</v>
      </c>
      <c r="T63" s="25">
        <v>21</v>
      </c>
      <c r="U63" s="25">
        <v>4</v>
      </c>
      <c r="V63" s="25">
        <v>44</v>
      </c>
      <c r="W63" s="25">
        <v>98</v>
      </c>
      <c r="X63" s="25">
        <v>35</v>
      </c>
      <c r="Y63" s="25">
        <v>66</v>
      </c>
      <c r="Z63" s="14">
        <f>SUM(C63:Y63)</f>
        <v>1001</v>
      </c>
      <c r="AA63" s="1" t="s">
        <v>159</v>
      </c>
      <c r="AB63" s="34">
        <f>RANK(Z63,$Z$25:$Z$71,0)</f>
        <v>7</v>
      </c>
      <c r="AC63" s="47"/>
      <c r="AD63" s="2" t="s">
        <v>183</v>
      </c>
    </row>
    <row r="64" spans="2:30" ht="15">
      <c r="B64" s="1" t="s">
        <v>17</v>
      </c>
      <c r="C64" s="16">
        <f aca="true" t="shared" si="28" ref="C64:Z64">C63/C22</f>
        <v>0.2558139534883721</v>
      </c>
      <c r="D64" s="16">
        <f t="shared" si="28"/>
        <v>0.3333333333333333</v>
      </c>
      <c r="E64" s="16">
        <f t="shared" si="28"/>
        <v>0.2564102564102564</v>
      </c>
      <c r="F64" s="16">
        <f t="shared" si="28"/>
        <v>0.16923076923076924</v>
      </c>
      <c r="G64" s="16">
        <f t="shared" si="28"/>
        <v>0.1517412935323383</v>
      </c>
      <c r="H64" s="16">
        <f t="shared" si="28"/>
        <v>0.07961783439490445</v>
      </c>
      <c r="I64" s="16">
        <f t="shared" si="28"/>
        <v>0.13126079447322972</v>
      </c>
      <c r="J64" s="16">
        <f t="shared" si="28"/>
        <v>0.14919354838709678</v>
      </c>
      <c r="K64" s="16">
        <f t="shared" si="28"/>
        <v>0.14788732394366197</v>
      </c>
      <c r="L64" s="16">
        <f t="shared" si="28"/>
        <v>0.14393939393939395</v>
      </c>
      <c r="M64" s="16">
        <f t="shared" si="28"/>
        <v>0.02448210922787194</v>
      </c>
      <c r="N64" s="16">
        <f t="shared" si="28"/>
        <v>0.03837471783295711</v>
      </c>
      <c r="O64" s="16">
        <f t="shared" si="28"/>
        <v>0.0343213728549142</v>
      </c>
      <c r="P64" s="16">
        <f t="shared" si="28"/>
        <v>0.11842105263157894</v>
      </c>
      <c r="Q64" s="16">
        <f t="shared" si="28"/>
        <v>0.16358839050131926</v>
      </c>
      <c r="R64" s="16">
        <f t="shared" si="28"/>
        <v>0.08048780487804878</v>
      </c>
      <c r="S64" s="16">
        <f t="shared" si="28"/>
        <v>0.19874476987447698</v>
      </c>
      <c r="T64" s="16">
        <f t="shared" si="28"/>
        <v>0.04225352112676056</v>
      </c>
      <c r="U64" s="16">
        <f t="shared" si="28"/>
        <v>0.025</v>
      </c>
      <c r="V64" s="16">
        <f t="shared" si="28"/>
        <v>0.11764705882352941</v>
      </c>
      <c r="W64" s="16">
        <f t="shared" si="28"/>
        <v>0.13940256045519203</v>
      </c>
      <c r="X64" s="16">
        <f t="shared" si="28"/>
        <v>0.19553072625698323</v>
      </c>
      <c r="Y64" s="16">
        <f t="shared" si="28"/>
        <v>0.12941176470588237</v>
      </c>
      <c r="Z64" s="16">
        <f t="shared" si="28"/>
        <v>0.11505747126436781</v>
      </c>
      <c r="AA64" s="1" t="s">
        <v>17</v>
      </c>
      <c r="AB64" s="35"/>
      <c r="AC64" s="2"/>
      <c r="AD64" s="2"/>
    </row>
    <row r="65" spans="2:30" ht="15">
      <c r="B65" s="1" t="s">
        <v>160</v>
      </c>
      <c r="C65" s="27">
        <v>13</v>
      </c>
      <c r="D65" s="27">
        <v>1</v>
      </c>
      <c r="E65" s="27">
        <v>18</v>
      </c>
      <c r="F65" s="27">
        <v>32</v>
      </c>
      <c r="G65" s="27">
        <v>53</v>
      </c>
      <c r="H65" s="27">
        <v>41</v>
      </c>
      <c r="I65" s="27">
        <v>40</v>
      </c>
      <c r="J65" s="27">
        <v>16</v>
      </c>
      <c r="K65" s="27">
        <v>47</v>
      </c>
      <c r="L65" s="27">
        <v>10</v>
      </c>
      <c r="M65" s="27">
        <v>46</v>
      </c>
      <c r="N65" s="27">
        <v>25</v>
      </c>
      <c r="O65" s="27">
        <v>34</v>
      </c>
      <c r="P65" s="27">
        <v>35</v>
      </c>
      <c r="Q65" s="27">
        <v>40</v>
      </c>
      <c r="R65" s="27">
        <v>18</v>
      </c>
      <c r="S65" s="27">
        <v>48</v>
      </c>
      <c r="T65" s="27">
        <v>56</v>
      </c>
      <c r="U65" s="27">
        <v>29</v>
      </c>
      <c r="V65" s="27">
        <v>29</v>
      </c>
      <c r="W65" s="27">
        <v>58</v>
      </c>
      <c r="X65" s="27">
        <v>6</v>
      </c>
      <c r="Y65" s="27">
        <v>22</v>
      </c>
      <c r="Z65" s="14">
        <f>SUM(C65:Y65)</f>
        <v>717</v>
      </c>
      <c r="AA65" s="45" t="s">
        <v>160</v>
      </c>
      <c r="AB65" s="34">
        <f>RANK(Z65,$Z$25:$Z$71,0)</f>
        <v>15</v>
      </c>
      <c r="AC65" s="44"/>
      <c r="AD65" s="2" t="s">
        <v>61</v>
      </c>
    </row>
    <row r="66" spans="2:30" ht="15">
      <c r="B66" s="1" t="s">
        <v>17</v>
      </c>
      <c r="C66" s="16">
        <f aca="true" t="shared" si="29" ref="C66:Z66">C65/C22</f>
        <v>0.1511627906976744</v>
      </c>
      <c r="D66" s="16">
        <f t="shared" si="29"/>
        <v>0.3333333333333333</v>
      </c>
      <c r="E66" s="16">
        <f t="shared" si="29"/>
        <v>0.09230769230769231</v>
      </c>
      <c r="F66" s="16">
        <f t="shared" si="29"/>
        <v>0.12307692307692308</v>
      </c>
      <c r="G66" s="16">
        <f t="shared" si="29"/>
        <v>0.1318407960199005</v>
      </c>
      <c r="H66" s="16">
        <f t="shared" si="29"/>
        <v>0.1305732484076433</v>
      </c>
      <c r="I66" s="16">
        <f t="shared" si="29"/>
        <v>0.0690846286701209</v>
      </c>
      <c r="J66" s="16">
        <f t="shared" si="29"/>
        <v>0.06451612903225806</v>
      </c>
      <c r="K66" s="16">
        <f t="shared" si="29"/>
        <v>0.08274647887323944</v>
      </c>
      <c r="L66" s="16">
        <f t="shared" si="29"/>
        <v>0.07575757575757576</v>
      </c>
      <c r="M66" s="16">
        <f t="shared" si="29"/>
        <v>0.08662900188323917</v>
      </c>
      <c r="N66" s="16">
        <f t="shared" si="29"/>
        <v>0.056433408577878104</v>
      </c>
      <c r="O66" s="16">
        <f t="shared" si="29"/>
        <v>0.0530421216848674</v>
      </c>
      <c r="P66" s="16">
        <f t="shared" si="29"/>
        <v>0.05756578947368421</v>
      </c>
      <c r="Q66" s="16">
        <f t="shared" si="29"/>
        <v>0.10554089709762533</v>
      </c>
      <c r="R66" s="16">
        <f t="shared" si="29"/>
        <v>0.04390243902439024</v>
      </c>
      <c r="S66" s="16">
        <f t="shared" si="29"/>
        <v>0.100418410041841</v>
      </c>
      <c r="T66" s="16">
        <f t="shared" si="29"/>
        <v>0.11267605633802817</v>
      </c>
      <c r="U66" s="16">
        <f t="shared" si="29"/>
        <v>0.18125</v>
      </c>
      <c r="V66" s="16">
        <f t="shared" si="29"/>
        <v>0.07754010695187166</v>
      </c>
      <c r="W66" s="16">
        <f t="shared" si="29"/>
        <v>0.08250355618776671</v>
      </c>
      <c r="X66" s="16">
        <f t="shared" si="29"/>
        <v>0.0335195530726257</v>
      </c>
      <c r="Y66" s="16">
        <f t="shared" si="29"/>
        <v>0.043137254901960784</v>
      </c>
      <c r="Z66" s="16">
        <f t="shared" si="29"/>
        <v>0.08241379310344828</v>
      </c>
      <c r="AA66" s="1" t="s">
        <v>17</v>
      </c>
      <c r="AB66" s="35"/>
      <c r="AC66" s="2"/>
      <c r="AD66" s="2"/>
    </row>
    <row r="67" spans="2:30" ht="15">
      <c r="B67" s="1" t="s">
        <v>161</v>
      </c>
      <c r="C67" s="27">
        <v>13</v>
      </c>
      <c r="D67" s="27">
        <v>0</v>
      </c>
      <c r="E67" s="27">
        <v>27</v>
      </c>
      <c r="F67" s="27">
        <v>28</v>
      </c>
      <c r="G67" s="27">
        <v>49</v>
      </c>
      <c r="H67" s="27">
        <v>7</v>
      </c>
      <c r="I67" s="27">
        <v>57</v>
      </c>
      <c r="J67" s="27">
        <v>19</v>
      </c>
      <c r="K67" s="27">
        <v>65</v>
      </c>
      <c r="L67" s="27">
        <v>12</v>
      </c>
      <c r="M67" s="27">
        <v>5</v>
      </c>
      <c r="N67" s="27">
        <v>31</v>
      </c>
      <c r="O67" s="27">
        <v>16</v>
      </c>
      <c r="P67" s="27">
        <v>28</v>
      </c>
      <c r="Q67" s="27">
        <v>43</v>
      </c>
      <c r="R67" s="27">
        <v>16</v>
      </c>
      <c r="S67" s="27">
        <v>76</v>
      </c>
      <c r="T67" s="27">
        <v>8</v>
      </c>
      <c r="U67" s="27">
        <v>3</v>
      </c>
      <c r="V67" s="27">
        <v>41</v>
      </c>
      <c r="W67" s="27">
        <v>59</v>
      </c>
      <c r="X67" s="27">
        <v>21</v>
      </c>
      <c r="Y67" s="27">
        <v>18</v>
      </c>
      <c r="Z67" s="14">
        <f>SUM(C67:Y67)</f>
        <v>642</v>
      </c>
      <c r="AA67" s="1" t="s">
        <v>161</v>
      </c>
      <c r="AB67" s="34">
        <f>RANK(Z67,$Z$25:$Z$71,0)</f>
        <v>18</v>
      </c>
      <c r="AC67" s="47"/>
      <c r="AD67" s="2" t="s">
        <v>183</v>
      </c>
    </row>
    <row r="68" spans="2:30" ht="15">
      <c r="B68" s="1" t="s">
        <v>17</v>
      </c>
      <c r="C68" s="16">
        <f aca="true" t="shared" si="30" ref="C68:Z68">C67/C22</f>
        <v>0.1511627906976744</v>
      </c>
      <c r="D68" s="16">
        <f t="shared" si="30"/>
        <v>0</v>
      </c>
      <c r="E68" s="16">
        <f t="shared" si="30"/>
        <v>0.13846153846153847</v>
      </c>
      <c r="F68" s="16">
        <f t="shared" si="30"/>
        <v>0.1076923076923077</v>
      </c>
      <c r="G68" s="16">
        <f t="shared" si="30"/>
        <v>0.12189054726368159</v>
      </c>
      <c r="H68" s="16">
        <f t="shared" si="30"/>
        <v>0.022292993630573247</v>
      </c>
      <c r="I68" s="16">
        <f t="shared" si="30"/>
        <v>0.09844559585492228</v>
      </c>
      <c r="J68" s="16">
        <f t="shared" si="30"/>
        <v>0.07661290322580645</v>
      </c>
      <c r="K68" s="16">
        <f t="shared" si="30"/>
        <v>0.11443661971830986</v>
      </c>
      <c r="L68" s="16">
        <f t="shared" si="30"/>
        <v>0.09090909090909091</v>
      </c>
      <c r="M68" s="16">
        <f t="shared" si="30"/>
        <v>0.009416195856873822</v>
      </c>
      <c r="N68" s="16">
        <f t="shared" si="30"/>
        <v>0.06997742663656885</v>
      </c>
      <c r="O68" s="16">
        <f t="shared" si="30"/>
        <v>0.0249609984399376</v>
      </c>
      <c r="P68" s="16">
        <f t="shared" si="30"/>
        <v>0.046052631578947366</v>
      </c>
      <c r="Q68" s="16">
        <f t="shared" si="30"/>
        <v>0.11345646437994723</v>
      </c>
      <c r="R68" s="16">
        <f t="shared" si="30"/>
        <v>0.03902439024390244</v>
      </c>
      <c r="S68" s="16">
        <f t="shared" si="30"/>
        <v>0.1589958158995816</v>
      </c>
      <c r="T68" s="16">
        <f t="shared" si="30"/>
        <v>0.01609657947686117</v>
      </c>
      <c r="U68" s="16">
        <f t="shared" si="30"/>
        <v>0.01875</v>
      </c>
      <c r="V68" s="16">
        <f t="shared" si="30"/>
        <v>0.10962566844919786</v>
      </c>
      <c r="W68" s="16">
        <f t="shared" si="30"/>
        <v>0.08392603129445235</v>
      </c>
      <c r="X68" s="16">
        <f t="shared" si="30"/>
        <v>0.11731843575418995</v>
      </c>
      <c r="Y68" s="16">
        <f t="shared" si="30"/>
        <v>0.03529411764705882</v>
      </c>
      <c r="Z68" s="16">
        <f t="shared" si="30"/>
        <v>0.07379310344827586</v>
      </c>
      <c r="AA68" s="1" t="s">
        <v>17</v>
      </c>
      <c r="AB68" s="35"/>
      <c r="AC68" s="2"/>
      <c r="AD68" s="2"/>
    </row>
    <row r="69" spans="2:30" ht="15">
      <c r="B69" s="1" t="s">
        <v>162</v>
      </c>
      <c r="C69" s="27">
        <v>14</v>
      </c>
      <c r="D69" s="27">
        <v>0</v>
      </c>
      <c r="E69" s="27">
        <v>6</v>
      </c>
      <c r="F69" s="27">
        <v>26</v>
      </c>
      <c r="G69" s="27">
        <v>33</v>
      </c>
      <c r="H69" s="27">
        <v>31</v>
      </c>
      <c r="I69" s="27">
        <v>35</v>
      </c>
      <c r="J69" s="27">
        <v>15</v>
      </c>
      <c r="K69" s="27">
        <v>54</v>
      </c>
      <c r="L69" s="27">
        <v>5</v>
      </c>
      <c r="M69" s="27">
        <v>0</v>
      </c>
      <c r="N69" s="27">
        <v>23</v>
      </c>
      <c r="O69" s="27">
        <v>22</v>
      </c>
      <c r="P69" s="27">
        <v>37</v>
      </c>
      <c r="Q69" s="27">
        <v>41</v>
      </c>
      <c r="R69" s="27">
        <v>15</v>
      </c>
      <c r="S69" s="27">
        <v>34</v>
      </c>
      <c r="T69" s="27">
        <v>60</v>
      </c>
      <c r="U69" s="27">
        <v>22</v>
      </c>
      <c r="V69" s="27">
        <v>45</v>
      </c>
      <c r="W69" s="27">
        <v>153</v>
      </c>
      <c r="X69" s="27">
        <v>21</v>
      </c>
      <c r="Y69" s="27">
        <v>38</v>
      </c>
      <c r="Z69" s="14">
        <f>SUM(C69:Y69)</f>
        <v>730</v>
      </c>
      <c r="AA69" s="1" t="s">
        <v>162</v>
      </c>
      <c r="AB69" s="34">
        <f>RANK(Z69,$Z$25:$Z$71,0)</f>
        <v>14</v>
      </c>
      <c r="AC69" s="16"/>
      <c r="AD69" s="2" t="s">
        <v>184</v>
      </c>
    </row>
    <row r="70" spans="2:30" ht="15">
      <c r="B70" s="1" t="s">
        <v>17</v>
      </c>
      <c r="C70" s="16">
        <f aca="true" t="shared" si="31" ref="C70:Z70">C69/C22</f>
        <v>0.16279069767441862</v>
      </c>
      <c r="D70" s="16">
        <f t="shared" si="31"/>
        <v>0</v>
      </c>
      <c r="E70" s="16">
        <f t="shared" si="31"/>
        <v>0.03076923076923077</v>
      </c>
      <c r="F70" s="16">
        <f t="shared" si="31"/>
        <v>0.1</v>
      </c>
      <c r="G70" s="16">
        <f t="shared" si="31"/>
        <v>0.08208955223880597</v>
      </c>
      <c r="H70" s="16">
        <f t="shared" si="31"/>
        <v>0.09872611464968153</v>
      </c>
      <c r="I70" s="16">
        <f t="shared" si="31"/>
        <v>0.06044905008635579</v>
      </c>
      <c r="J70" s="16">
        <f t="shared" si="31"/>
        <v>0.06048387096774194</v>
      </c>
      <c r="K70" s="16">
        <f t="shared" si="31"/>
        <v>0.09507042253521127</v>
      </c>
      <c r="L70" s="16">
        <f t="shared" si="31"/>
        <v>0.03787878787878788</v>
      </c>
      <c r="M70" s="16">
        <f t="shared" si="31"/>
        <v>0</v>
      </c>
      <c r="N70" s="16">
        <f t="shared" si="31"/>
        <v>0.05191873589164785</v>
      </c>
      <c r="O70" s="16">
        <f t="shared" si="31"/>
        <v>0.0343213728549142</v>
      </c>
      <c r="P70" s="16">
        <f t="shared" si="31"/>
        <v>0.06085526315789474</v>
      </c>
      <c r="Q70" s="16">
        <f t="shared" si="31"/>
        <v>0.10817941952506596</v>
      </c>
      <c r="R70" s="16">
        <f t="shared" si="31"/>
        <v>0.036585365853658534</v>
      </c>
      <c r="S70" s="16">
        <f t="shared" si="31"/>
        <v>0.07112970711297072</v>
      </c>
      <c r="T70" s="16">
        <f t="shared" si="31"/>
        <v>0.12072434607645875</v>
      </c>
      <c r="U70" s="16">
        <f t="shared" si="31"/>
        <v>0.1375</v>
      </c>
      <c r="V70" s="16">
        <f t="shared" si="31"/>
        <v>0.12032085561497326</v>
      </c>
      <c r="W70" s="16">
        <f t="shared" si="31"/>
        <v>0.21763869132290184</v>
      </c>
      <c r="X70" s="16">
        <f t="shared" si="31"/>
        <v>0.11731843575418995</v>
      </c>
      <c r="Y70" s="16">
        <f t="shared" si="31"/>
        <v>0.07450980392156863</v>
      </c>
      <c r="Z70" s="16">
        <f t="shared" si="31"/>
        <v>0.0839080459770115</v>
      </c>
      <c r="AA70" s="1" t="s">
        <v>17</v>
      </c>
      <c r="AB70" s="35"/>
      <c r="AC70" s="2"/>
      <c r="AD70" s="2"/>
    </row>
    <row r="71" spans="2:30" ht="15">
      <c r="B71" s="1" t="s">
        <v>163</v>
      </c>
      <c r="C71" s="27">
        <v>15</v>
      </c>
      <c r="D71" s="27">
        <v>0</v>
      </c>
      <c r="E71" s="27">
        <v>25</v>
      </c>
      <c r="F71" s="27">
        <v>42</v>
      </c>
      <c r="G71" s="27">
        <v>49</v>
      </c>
      <c r="H71" s="27">
        <v>46</v>
      </c>
      <c r="I71" s="27">
        <v>35</v>
      </c>
      <c r="J71" s="27">
        <v>26</v>
      </c>
      <c r="K71" s="27">
        <v>72</v>
      </c>
      <c r="L71" s="27">
        <v>16</v>
      </c>
      <c r="M71" s="27">
        <v>42</v>
      </c>
      <c r="N71" s="27">
        <v>38</v>
      </c>
      <c r="O71" s="27">
        <v>22</v>
      </c>
      <c r="P71" s="27">
        <v>36</v>
      </c>
      <c r="Q71" s="27">
        <v>31</v>
      </c>
      <c r="R71" s="27">
        <v>15</v>
      </c>
      <c r="S71" s="27">
        <v>49</v>
      </c>
      <c r="T71" s="27">
        <v>52</v>
      </c>
      <c r="U71" s="27">
        <v>44</v>
      </c>
      <c r="V71" s="27">
        <v>28</v>
      </c>
      <c r="W71" s="27">
        <v>75</v>
      </c>
      <c r="X71" s="27">
        <v>9</v>
      </c>
      <c r="Y71" s="27">
        <v>30</v>
      </c>
      <c r="Z71" s="14">
        <f>SUM(C71:Y71)</f>
        <v>797</v>
      </c>
      <c r="AA71" s="45" t="s">
        <v>163</v>
      </c>
      <c r="AB71" s="34">
        <f>RANK(Z71,$Z$25:$Z$71,0)</f>
        <v>12</v>
      </c>
      <c r="AC71" s="44"/>
      <c r="AD71" s="2" t="s">
        <v>61</v>
      </c>
    </row>
    <row r="72" spans="2:30" ht="15">
      <c r="B72" s="1" t="s">
        <v>17</v>
      </c>
      <c r="C72" s="16">
        <f aca="true" t="shared" si="32" ref="C72:Z72">C71/C22</f>
        <v>0.1744186046511628</v>
      </c>
      <c r="D72" s="16">
        <f t="shared" si="32"/>
        <v>0</v>
      </c>
      <c r="E72" s="16">
        <f t="shared" si="32"/>
        <v>0.1282051282051282</v>
      </c>
      <c r="F72" s="16">
        <f t="shared" si="32"/>
        <v>0.16153846153846155</v>
      </c>
      <c r="G72" s="16">
        <f t="shared" si="32"/>
        <v>0.12189054726368159</v>
      </c>
      <c r="H72" s="16">
        <f t="shared" si="32"/>
        <v>0.1464968152866242</v>
      </c>
      <c r="I72" s="16">
        <f t="shared" si="32"/>
        <v>0.06044905008635579</v>
      </c>
      <c r="J72" s="16">
        <f t="shared" si="32"/>
        <v>0.10483870967741936</v>
      </c>
      <c r="K72" s="16">
        <f t="shared" si="32"/>
        <v>0.1267605633802817</v>
      </c>
      <c r="L72" s="16">
        <f t="shared" si="32"/>
        <v>0.12121212121212122</v>
      </c>
      <c r="M72" s="16">
        <f t="shared" si="32"/>
        <v>0.07909604519774012</v>
      </c>
      <c r="N72" s="16">
        <f t="shared" si="32"/>
        <v>0.08577878103837472</v>
      </c>
      <c r="O72" s="16">
        <f t="shared" si="32"/>
        <v>0.0343213728549142</v>
      </c>
      <c r="P72" s="16">
        <f t="shared" si="32"/>
        <v>0.05921052631578947</v>
      </c>
      <c r="Q72" s="16">
        <f t="shared" si="32"/>
        <v>0.08179419525065963</v>
      </c>
      <c r="R72" s="16">
        <f t="shared" si="32"/>
        <v>0.036585365853658534</v>
      </c>
      <c r="S72" s="16">
        <f t="shared" si="32"/>
        <v>0.10251046025104603</v>
      </c>
      <c r="T72" s="16">
        <f t="shared" si="32"/>
        <v>0.10462776659959759</v>
      </c>
      <c r="U72" s="16">
        <f t="shared" si="32"/>
        <v>0.275</v>
      </c>
      <c r="V72" s="16">
        <f t="shared" si="32"/>
        <v>0.0748663101604278</v>
      </c>
      <c r="W72" s="16">
        <f t="shared" si="32"/>
        <v>0.10668563300142248</v>
      </c>
      <c r="X72" s="16">
        <f t="shared" si="32"/>
        <v>0.05027932960893855</v>
      </c>
      <c r="Y72" s="16">
        <f t="shared" si="32"/>
        <v>0.058823529411764705</v>
      </c>
      <c r="Z72" s="16">
        <f t="shared" si="32"/>
        <v>0.09160919540229885</v>
      </c>
      <c r="AA72" s="1" t="s">
        <v>17</v>
      </c>
      <c r="AB72" s="2"/>
      <c r="AC72" s="2"/>
      <c r="AD72" s="2"/>
    </row>
    <row r="73" spans="1:28" ht="15">
      <c r="A73" t="s">
        <v>2</v>
      </c>
      <c r="B73" s="1" t="s">
        <v>56</v>
      </c>
      <c r="C73" s="16">
        <f aca="true" t="shared" si="33" ref="C73:Z73">C20/C22</f>
        <v>0</v>
      </c>
      <c r="D73" s="16">
        <f t="shared" si="33"/>
        <v>0</v>
      </c>
      <c r="E73" s="16">
        <f t="shared" si="33"/>
        <v>0.02564102564102564</v>
      </c>
      <c r="F73" s="16">
        <f t="shared" si="33"/>
        <v>0.07692307692307693</v>
      </c>
      <c r="G73" s="16">
        <f t="shared" si="33"/>
        <v>0.03980099502487562</v>
      </c>
      <c r="H73" s="16">
        <f t="shared" si="33"/>
        <v>0.03821656050955414</v>
      </c>
      <c r="I73" s="16">
        <f t="shared" si="33"/>
        <v>0.012089810017271158</v>
      </c>
      <c r="J73" s="16">
        <f t="shared" si="33"/>
        <v>0.06048387096774194</v>
      </c>
      <c r="K73" s="16">
        <f t="shared" si="33"/>
        <v>0.03169014084507042</v>
      </c>
      <c r="L73" s="16">
        <f t="shared" si="33"/>
        <v>0.06818181818181818</v>
      </c>
      <c r="M73" s="16">
        <f t="shared" si="33"/>
        <v>0</v>
      </c>
      <c r="N73" s="16">
        <f t="shared" si="33"/>
        <v>0.01580135440180587</v>
      </c>
      <c r="O73" s="16">
        <f t="shared" si="33"/>
        <v>0.0171606864274571</v>
      </c>
      <c r="P73" s="16">
        <f t="shared" si="33"/>
        <v>0.046052631578947366</v>
      </c>
      <c r="Q73" s="16">
        <f t="shared" si="33"/>
        <v>0.06596306068601583</v>
      </c>
      <c r="R73" s="16">
        <f t="shared" si="33"/>
        <v>0.01707317073170732</v>
      </c>
      <c r="S73" s="16">
        <f t="shared" si="33"/>
        <v>0.006276150627615063</v>
      </c>
      <c r="T73" s="16">
        <f t="shared" si="33"/>
        <v>0.07847082494969819</v>
      </c>
      <c r="U73" s="16">
        <f t="shared" si="33"/>
        <v>0.00625</v>
      </c>
      <c r="V73" s="16">
        <f>V20/V22</f>
        <v>0.02406417112299465</v>
      </c>
      <c r="W73" s="16">
        <f>W20/W22</f>
        <v>0.02418207681365576</v>
      </c>
      <c r="X73" s="16">
        <f>X20/X22</f>
        <v>0.01675977653631285</v>
      </c>
      <c r="Y73" s="16">
        <f>Y20/Y22</f>
        <v>0.01764705882352941</v>
      </c>
      <c r="Z73" s="16">
        <f t="shared" si="33"/>
        <v>0.03</v>
      </c>
      <c r="AA73" s="1" t="s">
        <v>56</v>
      </c>
      <c r="AB73" s="34"/>
    </row>
    <row r="74" spans="1:27" ht="15">
      <c r="A74" t="s">
        <v>2</v>
      </c>
      <c r="B74" s="1" t="s">
        <v>18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" t="s">
        <v>18</v>
      </c>
    </row>
    <row r="75" spans="1:30" ht="15">
      <c r="A75" t="s">
        <v>2</v>
      </c>
      <c r="B75" s="1" t="s">
        <v>19</v>
      </c>
      <c r="C75" s="28"/>
      <c r="E75" s="28"/>
      <c r="F75" s="29"/>
      <c r="G75" s="22"/>
      <c r="H75" s="22"/>
      <c r="I75" s="22"/>
      <c r="J75" s="28"/>
      <c r="K75" s="22"/>
      <c r="M75" s="28"/>
      <c r="N75" s="28"/>
      <c r="O75" s="28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30">
        <v>0.5986111111111111</v>
      </c>
      <c r="AA75" s="1" t="s">
        <v>19</v>
      </c>
      <c r="AB75" s="2"/>
      <c r="AC75" s="2"/>
      <c r="AD75" s="2"/>
    </row>
    <row r="76" spans="1:27" ht="15">
      <c r="A76" t="s">
        <v>2</v>
      </c>
      <c r="B76" s="1" t="s">
        <v>20</v>
      </c>
      <c r="C76" s="28">
        <v>0.2027777777777778</v>
      </c>
      <c r="D76" s="28">
        <v>0.96875</v>
      </c>
      <c r="E76" s="28">
        <v>0.09375</v>
      </c>
      <c r="F76" s="28">
        <v>0.63125</v>
      </c>
      <c r="G76" s="28">
        <v>0.19375</v>
      </c>
      <c r="H76" s="28">
        <v>0.13194444444444445</v>
      </c>
      <c r="I76" s="28">
        <v>0.3347222222222222</v>
      </c>
      <c r="J76" s="28">
        <v>0.08472222222222221</v>
      </c>
      <c r="K76" s="28">
        <v>0.5902777777777778</v>
      </c>
      <c r="L76" s="30">
        <v>0.04861111111111111</v>
      </c>
      <c r="M76" s="28">
        <v>0.17777777777777778</v>
      </c>
      <c r="N76" s="28">
        <v>0.24027777777777778</v>
      </c>
      <c r="O76" s="28">
        <v>0.20833333333333334</v>
      </c>
      <c r="P76" s="28">
        <v>0.11458333333333333</v>
      </c>
      <c r="Q76" s="28">
        <v>0.2736111111111111</v>
      </c>
      <c r="R76" s="28">
        <v>0.3548611111111111</v>
      </c>
      <c r="S76" s="28">
        <v>0.18819444444444444</v>
      </c>
      <c r="T76" s="28">
        <v>0.1840277777777778</v>
      </c>
      <c r="U76" s="28">
        <v>0.1361111111111111</v>
      </c>
      <c r="V76" s="28">
        <v>0.25625</v>
      </c>
      <c r="W76" s="28">
        <v>0.2534722222222222</v>
      </c>
      <c r="X76" s="28">
        <v>0.15902777777777777</v>
      </c>
      <c r="Y76" s="28">
        <v>0.05833333333333333</v>
      </c>
      <c r="Z76" s="22"/>
      <c r="AA76" s="1" t="s">
        <v>20</v>
      </c>
    </row>
    <row r="77" spans="1:27" ht="15">
      <c r="A77" t="s">
        <v>22</v>
      </c>
      <c r="B77" s="1" t="s">
        <v>2</v>
      </c>
      <c r="C77" s="29">
        <v>337</v>
      </c>
      <c r="D77" s="29">
        <v>338</v>
      </c>
      <c r="E77" s="22">
        <v>339</v>
      </c>
      <c r="F77" s="22">
        <v>340</v>
      </c>
      <c r="G77" s="22">
        <v>341</v>
      </c>
      <c r="H77" s="22">
        <v>342</v>
      </c>
      <c r="I77" s="22">
        <v>343</v>
      </c>
      <c r="J77" s="22">
        <v>344</v>
      </c>
      <c r="K77" s="22">
        <v>345</v>
      </c>
      <c r="L77" s="22">
        <v>346</v>
      </c>
      <c r="M77" s="22">
        <v>347</v>
      </c>
      <c r="N77" s="22">
        <v>348</v>
      </c>
      <c r="O77" s="22">
        <v>349</v>
      </c>
      <c r="P77" s="22">
        <v>350</v>
      </c>
      <c r="Q77" s="22">
        <v>351</v>
      </c>
      <c r="R77" s="22">
        <v>352</v>
      </c>
      <c r="S77" s="22">
        <v>353</v>
      </c>
      <c r="T77" s="22">
        <v>354</v>
      </c>
      <c r="U77" s="22">
        <v>355</v>
      </c>
      <c r="V77" s="22">
        <v>358</v>
      </c>
      <c r="W77" s="22">
        <v>360</v>
      </c>
      <c r="X77" s="22">
        <v>361</v>
      </c>
      <c r="Y77" s="22">
        <v>362</v>
      </c>
      <c r="Z77" s="24" t="s">
        <v>140</v>
      </c>
      <c r="AA77" s="1" t="s">
        <v>2</v>
      </c>
    </row>
    <row r="78" spans="1:27" ht="15">
      <c r="A78" t="s">
        <v>2</v>
      </c>
      <c r="B78" s="1" t="s">
        <v>21</v>
      </c>
      <c r="C78" s="14">
        <v>1</v>
      </c>
      <c r="D78" s="14">
        <v>1</v>
      </c>
      <c r="E78" s="14">
        <v>1</v>
      </c>
      <c r="F78" s="14">
        <v>1</v>
      </c>
      <c r="G78" s="14">
        <v>1</v>
      </c>
      <c r="H78" s="14">
        <v>1</v>
      </c>
      <c r="I78" s="14">
        <v>1</v>
      </c>
      <c r="J78" s="14">
        <v>1</v>
      </c>
      <c r="K78" s="14">
        <v>1</v>
      </c>
      <c r="L78" s="14">
        <v>1</v>
      </c>
      <c r="M78" s="14">
        <v>1</v>
      </c>
      <c r="N78" s="14">
        <v>1</v>
      </c>
      <c r="O78" s="14">
        <v>1</v>
      </c>
      <c r="P78" s="14">
        <v>1</v>
      </c>
      <c r="Q78" s="14">
        <v>1</v>
      </c>
      <c r="R78" s="14">
        <v>1</v>
      </c>
      <c r="S78" s="14">
        <v>1</v>
      </c>
      <c r="T78" s="14">
        <v>1</v>
      </c>
      <c r="U78" s="14">
        <v>1</v>
      </c>
      <c r="V78" s="14">
        <v>1</v>
      </c>
      <c r="W78" s="14">
        <v>1</v>
      </c>
      <c r="X78" s="14">
        <v>1</v>
      </c>
      <c r="Y78" s="14">
        <v>1</v>
      </c>
      <c r="Z78" s="14">
        <f>SUM(C78:Y78)</f>
        <v>23</v>
      </c>
      <c r="AA78" s="1" t="s">
        <v>171</v>
      </c>
    </row>
    <row r="79" spans="1:27" ht="15">
      <c r="A79" t="s">
        <v>81</v>
      </c>
      <c r="B79" s="1" t="s">
        <v>82</v>
      </c>
      <c r="C79" s="25">
        <f aca="true" t="shared" si="34" ref="C79:Z79">C4-C6-C7-C8</f>
        <v>257</v>
      </c>
      <c r="D79" s="25">
        <f t="shared" si="34"/>
        <v>15</v>
      </c>
      <c r="E79" s="25">
        <f t="shared" si="34"/>
        <v>674</v>
      </c>
      <c r="F79" s="25">
        <f t="shared" si="34"/>
        <v>861</v>
      </c>
      <c r="G79" s="25">
        <f t="shared" si="34"/>
        <v>1104</v>
      </c>
      <c r="H79" s="25">
        <f t="shared" si="34"/>
        <v>1300</v>
      </c>
      <c r="I79" s="25">
        <f t="shared" si="34"/>
        <v>1116</v>
      </c>
      <c r="J79" s="25">
        <f t="shared" si="34"/>
        <v>688</v>
      </c>
      <c r="K79" s="25">
        <f t="shared" si="34"/>
        <v>1436</v>
      </c>
      <c r="L79" s="25">
        <f t="shared" si="34"/>
        <v>95</v>
      </c>
      <c r="M79" s="25">
        <f t="shared" si="34"/>
        <v>1463</v>
      </c>
      <c r="N79" s="25">
        <f t="shared" si="34"/>
        <v>1244</v>
      </c>
      <c r="O79" s="25">
        <f t="shared" si="34"/>
        <v>1672</v>
      </c>
      <c r="P79" s="25">
        <f t="shared" si="34"/>
        <v>1529</v>
      </c>
      <c r="Q79" s="25">
        <f t="shared" si="34"/>
        <v>1086</v>
      </c>
      <c r="R79" s="25">
        <f t="shared" si="34"/>
        <v>1035</v>
      </c>
      <c r="S79" s="25">
        <f t="shared" si="34"/>
        <v>1550</v>
      </c>
      <c r="T79" s="25">
        <f t="shared" si="34"/>
        <v>1986</v>
      </c>
      <c r="U79" s="25">
        <f t="shared" si="34"/>
        <v>645</v>
      </c>
      <c r="V79" s="25">
        <f>V4-V6-V7-V8</f>
        <v>1704</v>
      </c>
      <c r="W79" s="25">
        <f>W4-W6-W7-W8</f>
        <v>2328</v>
      </c>
      <c r="X79" s="25">
        <f>X4-X6-X7-X8</f>
        <v>810</v>
      </c>
      <c r="Y79" s="25">
        <f>Y4-Y6-Y7-Y8</f>
        <v>823</v>
      </c>
      <c r="Z79" s="25">
        <f t="shared" si="34"/>
        <v>25421</v>
      </c>
      <c r="AA79" s="1" t="s">
        <v>82</v>
      </c>
    </row>
    <row r="80" spans="2:27" ht="15">
      <c r="B80" s="36" t="s">
        <v>83</v>
      </c>
      <c r="C80" s="14">
        <f aca="true" t="shared" si="35" ref="C80:Z80">C5-C7-C8-C13</f>
        <v>0</v>
      </c>
      <c r="D80" s="14">
        <f t="shared" si="35"/>
        <v>0</v>
      </c>
      <c r="E80" s="14">
        <f t="shared" si="35"/>
        <v>0</v>
      </c>
      <c r="F80" s="14">
        <f t="shared" si="35"/>
        <v>0</v>
      </c>
      <c r="G80" s="14">
        <f t="shared" si="35"/>
        <v>0</v>
      </c>
      <c r="H80" s="14">
        <f t="shared" si="35"/>
        <v>0</v>
      </c>
      <c r="I80" s="14">
        <f t="shared" si="35"/>
        <v>0</v>
      </c>
      <c r="J80" s="14">
        <f t="shared" si="35"/>
        <v>0</v>
      </c>
      <c r="K80" s="14">
        <f t="shared" si="35"/>
        <v>0</v>
      </c>
      <c r="L80" s="14">
        <f t="shared" si="35"/>
        <v>0</v>
      </c>
      <c r="M80" s="14">
        <f t="shared" si="35"/>
        <v>0</v>
      </c>
      <c r="N80" s="14">
        <f t="shared" si="35"/>
        <v>0</v>
      </c>
      <c r="O80" s="14">
        <f t="shared" si="35"/>
        <v>0</v>
      </c>
      <c r="P80" s="14">
        <f t="shared" si="35"/>
        <v>0</v>
      </c>
      <c r="Q80" s="14">
        <f t="shared" si="35"/>
        <v>0</v>
      </c>
      <c r="R80" s="14">
        <f t="shared" si="35"/>
        <v>0</v>
      </c>
      <c r="S80" s="14">
        <f t="shared" si="35"/>
        <v>0</v>
      </c>
      <c r="T80" s="14">
        <f t="shared" si="35"/>
        <v>0</v>
      </c>
      <c r="U80" s="14">
        <f t="shared" si="35"/>
        <v>0</v>
      </c>
      <c r="V80" s="14">
        <f>V5-V7-V8-V13</f>
        <v>0</v>
      </c>
      <c r="W80" s="14">
        <f>W5-W7-W8-W13</f>
        <v>0</v>
      </c>
      <c r="X80" s="14">
        <f>X5-X7-X8-X13</f>
        <v>0</v>
      </c>
      <c r="Y80" s="14">
        <f>Y5-Y7-Y8-Y13</f>
        <v>0</v>
      </c>
      <c r="Z80" s="14">
        <f t="shared" si="35"/>
        <v>0</v>
      </c>
      <c r="AA80" s="36" t="s">
        <v>83</v>
      </c>
    </row>
    <row r="81" spans="1:27" ht="15">
      <c r="A81" t="s">
        <v>85</v>
      </c>
      <c r="B81" s="1" t="s">
        <v>84</v>
      </c>
      <c r="C81" s="14">
        <f aca="true" t="shared" si="36" ref="C81:Z81">C80-C23+C24</f>
        <v>0</v>
      </c>
      <c r="D81" s="14">
        <f t="shared" si="36"/>
        <v>0</v>
      </c>
      <c r="E81" s="14">
        <f t="shared" si="36"/>
        <v>0</v>
      </c>
      <c r="F81" s="14">
        <f t="shared" si="36"/>
        <v>0</v>
      </c>
      <c r="G81" s="14">
        <f t="shared" si="36"/>
        <v>0</v>
      </c>
      <c r="H81" s="14">
        <f t="shared" si="36"/>
        <v>0</v>
      </c>
      <c r="I81" s="14">
        <f t="shared" si="36"/>
        <v>0</v>
      </c>
      <c r="J81" s="14">
        <f t="shared" si="36"/>
        <v>0</v>
      </c>
      <c r="K81" s="14">
        <f t="shared" si="36"/>
        <v>0</v>
      </c>
      <c r="L81" s="14">
        <f t="shared" si="36"/>
        <v>0</v>
      </c>
      <c r="M81" s="14">
        <f t="shared" si="36"/>
        <v>0</v>
      </c>
      <c r="N81" s="14">
        <f t="shared" si="36"/>
        <v>0</v>
      </c>
      <c r="O81" s="14">
        <f t="shared" si="36"/>
        <v>0</v>
      </c>
      <c r="P81" s="14">
        <f t="shared" si="36"/>
        <v>0</v>
      </c>
      <c r="Q81" s="14">
        <f t="shared" si="36"/>
        <v>0</v>
      </c>
      <c r="R81" s="14">
        <f t="shared" si="36"/>
        <v>0</v>
      </c>
      <c r="S81" s="14">
        <f t="shared" si="36"/>
        <v>0</v>
      </c>
      <c r="T81" s="14">
        <f t="shared" si="36"/>
        <v>0</v>
      </c>
      <c r="U81" s="14">
        <f t="shared" si="36"/>
        <v>0</v>
      </c>
      <c r="V81" s="14">
        <f t="shared" si="36"/>
        <v>0</v>
      </c>
      <c r="W81" s="14">
        <f t="shared" si="36"/>
        <v>0</v>
      </c>
      <c r="X81" s="14">
        <f t="shared" si="36"/>
        <v>0</v>
      </c>
      <c r="Y81" s="14">
        <f t="shared" si="36"/>
        <v>0</v>
      </c>
      <c r="Z81" s="14">
        <f t="shared" si="36"/>
        <v>0</v>
      </c>
      <c r="AA81" s="1" t="s">
        <v>84</v>
      </c>
    </row>
    <row r="82" spans="1:27" ht="15">
      <c r="A82" t="s">
        <v>87</v>
      </c>
      <c r="B82" s="1" t="s">
        <v>86</v>
      </c>
      <c r="C82" s="14">
        <f>C20+C21-C15-C14</f>
        <v>0</v>
      </c>
      <c r="D82" s="14">
        <f aca="true" t="shared" si="37" ref="D82:Z82">D20+D21-D15-D14</f>
        <v>0</v>
      </c>
      <c r="E82" s="14">
        <f t="shared" si="37"/>
        <v>0</v>
      </c>
      <c r="F82" s="14">
        <f t="shared" si="37"/>
        <v>0</v>
      </c>
      <c r="G82" s="14">
        <f t="shared" si="37"/>
        <v>0</v>
      </c>
      <c r="H82" s="14">
        <f t="shared" si="37"/>
        <v>0</v>
      </c>
      <c r="I82" s="14">
        <f t="shared" si="37"/>
        <v>0</v>
      </c>
      <c r="J82" s="14">
        <f t="shared" si="37"/>
        <v>0</v>
      </c>
      <c r="K82" s="14">
        <f t="shared" si="37"/>
        <v>0</v>
      </c>
      <c r="L82" s="14">
        <f t="shared" si="37"/>
        <v>0</v>
      </c>
      <c r="M82" s="14">
        <f t="shared" si="37"/>
        <v>0</v>
      </c>
      <c r="N82" s="14">
        <f t="shared" si="37"/>
        <v>0</v>
      </c>
      <c r="O82" s="14">
        <f t="shared" si="37"/>
        <v>0</v>
      </c>
      <c r="P82" s="14">
        <f t="shared" si="37"/>
        <v>0</v>
      </c>
      <c r="Q82" s="14">
        <f t="shared" si="37"/>
        <v>0</v>
      </c>
      <c r="R82" s="14">
        <f t="shared" si="37"/>
        <v>0</v>
      </c>
      <c r="S82" s="14">
        <f t="shared" si="37"/>
        <v>0</v>
      </c>
      <c r="T82" s="14">
        <f t="shared" si="37"/>
        <v>0</v>
      </c>
      <c r="U82" s="14">
        <f t="shared" si="37"/>
        <v>0</v>
      </c>
      <c r="V82" s="14">
        <f t="shared" si="37"/>
        <v>0</v>
      </c>
      <c r="W82" s="14">
        <f t="shared" si="37"/>
        <v>0</v>
      </c>
      <c r="X82" s="14">
        <f t="shared" si="37"/>
        <v>0</v>
      </c>
      <c r="Y82" s="14">
        <f t="shared" si="37"/>
        <v>0</v>
      </c>
      <c r="Z82" s="14">
        <f t="shared" si="37"/>
        <v>0</v>
      </c>
      <c r="AA82" s="1" t="s">
        <v>86</v>
      </c>
    </row>
    <row r="83" spans="2:27" ht="15">
      <c r="B83" s="1" t="s">
        <v>62</v>
      </c>
      <c r="C83" s="27">
        <f>C25+C27+C29+C31+C33+C35+C37+C39+C41+C43+C45+C47+C49+C51+C53+C55+C57+C59+C61+C63+C65+C67+C69+C71</f>
        <v>303</v>
      </c>
      <c r="D83" s="27">
        <f aca="true" t="shared" si="38" ref="D83:Y83">D25+D27+D29+D31+D33+D35+D37+D39+D41+D43+D45+D47+D49+D51+D53+D55+D57+D59+D61+D63+D65+D67+D69+D71</f>
        <v>7</v>
      </c>
      <c r="E83" s="27">
        <f t="shared" si="38"/>
        <v>615</v>
      </c>
      <c r="F83" s="27">
        <f t="shared" si="38"/>
        <v>944</v>
      </c>
      <c r="G83" s="27">
        <f t="shared" si="38"/>
        <v>1532</v>
      </c>
      <c r="H83" s="27">
        <f t="shared" si="38"/>
        <v>1103</v>
      </c>
      <c r="I83" s="27">
        <f t="shared" si="38"/>
        <v>2191</v>
      </c>
      <c r="J83" s="27">
        <f t="shared" si="38"/>
        <v>921</v>
      </c>
      <c r="K83" s="27">
        <f t="shared" si="38"/>
        <v>2388</v>
      </c>
      <c r="L83" s="27">
        <f t="shared" si="38"/>
        <v>410</v>
      </c>
      <c r="M83" s="27">
        <f t="shared" si="38"/>
        <v>2587</v>
      </c>
      <c r="N83" s="27">
        <f t="shared" si="38"/>
        <v>1621</v>
      </c>
      <c r="O83" s="27">
        <f t="shared" si="38"/>
        <v>2032</v>
      </c>
      <c r="P83" s="27">
        <f t="shared" si="38"/>
        <v>2290</v>
      </c>
      <c r="Q83" s="27">
        <f t="shared" si="38"/>
        <v>1179</v>
      </c>
      <c r="R83" s="27">
        <f t="shared" si="38"/>
        <v>1670</v>
      </c>
      <c r="S83" s="27">
        <f t="shared" si="38"/>
        <v>1889</v>
      </c>
      <c r="T83" s="27">
        <f t="shared" si="38"/>
        <v>1479</v>
      </c>
      <c r="U83" s="27">
        <f t="shared" si="38"/>
        <v>729</v>
      </c>
      <c r="V83" s="27">
        <f t="shared" si="38"/>
        <v>1686</v>
      </c>
      <c r="W83" s="27">
        <f t="shared" si="38"/>
        <v>2748</v>
      </c>
      <c r="X83" s="27">
        <f t="shared" si="38"/>
        <v>643</v>
      </c>
      <c r="Y83" s="27">
        <f t="shared" si="38"/>
        <v>2130</v>
      </c>
      <c r="Z83" s="14">
        <f>SUM(C83:Y83)</f>
        <v>33097</v>
      </c>
      <c r="AA83" s="1" t="s">
        <v>62</v>
      </c>
    </row>
    <row r="84" spans="1:27" ht="15">
      <c r="A84" t="s">
        <v>88</v>
      </c>
      <c r="B84" s="1" t="s">
        <v>180</v>
      </c>
      <c r="C84" s="27">
        <f>PRODUCT(C21,5)-C83</f>
        <v>127</v>
      </c>
      <c r="D84" s="27">
        <f aca="true" t="shared" si="39" ref="D84:X84">PRODUCT(D21,5)-D83</f>
        <v>8</v>
      </c>
      <c r="E84" s="27">
        <f t="shared" si="39"/>
        <v>335</v>
      </c>
      <c r="F84" s="27">
        <f t="shared" si="39"/>
        <v>256</v>
      </c>
      <c r="G84" s="27">
        <f t="shared" si="39"/>
        <v>398</v>
      </c>
      <c r="H84" s="27">
        <f t="shared" si="39"/>
        <v>407</v>
      </c>
      <c r="I84" s="27">
        <f t="shared" si="39"/>
        <v>669</v>
      </c>
      <c r="J84" s="27">
        <f t="shared" si="39"/>
        <v>244</v>
      </c>
      <c r="K84" s="27">
        <f t="shared" si="39"/>
        <v>362</v>
      </c>
      <c r="L84" s="27">
        <f t="shared" si="39"/>
        <v>205</v>
      </c>
      <c r="M84" s="27">
        <f t="shared" si="39"/>
        <v>68</v>
      </c>
      <c r="N84" s="27">
        <f t="shared" si="39"/>
        <v>559</v>
      </c>
      <c r="O84" s="27">
        <f t="shared" si="39"/>
        <v>1118</v>
      </c>
      <c r="P84" s="27">
        <f t="shared" si="39"/>
        <v>610</v>
      </c>
      <c r="Q84" s="27">
        <f t="shared" si="39"/>
        <v>591</v>
      </c>
      <c r="R84" s="27">
        <f t="shared" si="39"/>
        <v>345</v>
      </c>
      <c r="S84" s="27">
        <f t="shared" si="39"/>
        <v>486</v>
      </c>
      <c r="T84" s="27">
        <f t="shared" si="39"/>
        <v>811</v>
      </c>
      <c r="U84" s="27">
        <f t="shared" si="39"/>
        <v>66</v>
      </c>
      <c r="V84" s="27">
        <f t="shared" si="39"/>
        <v>139</v>
      </c>
      <c r="W84" s="27">
        <f t="shared" si="39"/>
        <v>682</v>
      </c>
      <c r="X84" s="27">
        <f t="shared" si="39"/>
        <v>237</v>
      </c>
      <c r="Y84" s="27">
        <f>PRODUCT(Y21,5)-Y83</f>
        <v>375</v>
      </c>
      <c r="Z84" s="27">
        <f>PRODUCT(Z21,5)-Z83</f>
        <v>9098</v>
      </c>
      <c r="AA84" s="1" t="s">
        <v>180</v>
      </c>
    </row>
    <row r="85" spans="1:27" ht="15">
      <c r="A85" t="s">
        <v>89</v>
      </c>
      <c r="B85" s="10" t="s">
        <v>91</v>
      </c>
      <c r="C85" s="14">
        <f aca="true" t="shared" si="40" ref="C85:U85">C8-C14</f>
        <v>0</v>
      </c>
      <c r="D85" s="14">
        <f t="shared" si="40"/>
        <v>0</v>
      </c>
      <c r="E85" s="14">
        <f t="shared" si="40"/>
        <v>0</v>
      </c>
      <c r="F85" s="14">
        <f t="shared" si="40"/>
        <v>0</v>
      </c>
      <c r="G85" s="14">
        <f t="shared" si="40"/>
        <v>0</v>
      </c>
      <c r="H85" s="14">
        <f t="shared" si="40"/>
        <v>0</v>
      </c>
      <c r="I85" s="14">
        <f t="shared" si="40"/>
        <v>0</v>
      </c>
      <c r="J85" s="14">
        <f t="shared" si="40"/>
        <v>0</v>
      </c>
      <c r="K85" s="14">
        <f t="shared" si="40"/>
        <v>0</v>
      </c>
      <c r="L85" s="14">
        <f t="shared" si="40"/>
        <v>0</v>
      </c>
      <c r="M85" s="14">
        <f t="shared" si="40"/>
        <v>0</v>
      </c>
      <c r="N85" s="14">
        <f t="shared" si="40"/>
        <v>1</v>
      </c>
      <c r="O85" s="14">
        <f t="shared" si="40"/>
        <v>0</v>
      </c>
      <c r="P85" s="14">
        <f t="shared" si="40"/>
        <v>0</v>
      </c>
      <c r="Q85" s="14">
        <f t="shared" si="40"/>
        <v>0</v>
      </c>
      <c r="R85" s="14">
        <f t="shared" si="40"/>
        <v>0</v>
      </c>
      <c r="S85" s="14">
        <f t="shared" si="40"/>
        <v>0</v>
      </c>
      <c r="T85" s="14">
        <f t="shared" si="40"/>
        <v>0</v>
      </c>
      <c r="U85" s="14">
        <f t="shared" si="40"/>
        <v>0</v>
      </c>
      <c r="V85" s="14">
        <f>V8-V14</f>
        <v>0</v>
      </c>
      <c r="W85" s="14">
        <f>W8-W14</f>
        <v>0</v>
      </c>
      <c r="X85" s="14">
        <f>X8-X14</f>
        <v>0</v>
      </c>
      <c r="Y85" s="14">
        <f>Y8-Y14</f>
        <v>0</v>
      </c>
      <c r="Z85" s="14">
        <f>SUM(C85:Y85)</f>
        <v>1</v>
      </c>
      <c r="AA85" s="10" t="s">
        <v>91</v>
      </c>
    </row>
    <row r="86" spans="1:27" ht="15">
      <c r="A86" t="s">
        <v>90</v>
      </c>
      <c r="B86" s="10" t="s">
        <v>170</v>
      </c>
      <c r="C86" s="14">
        <f>C6+C7-C15</f>
        <v>0</v>
      </c>
      <c r="D86" s="14">
        <f aca="true" t="shared" si="41" ref="D86:Y86">D6+D7-D15</f>
        <v>0</v>
      </c>
      <c r="E86" s="14">
        <f t="shared" si="41"/>
        <v>0</v>
      </c>
      <c r="F86" s="14">
        <f t="shared" si="41"/>
        <v>0</v>
      </c>
      <c r="G86" s="14">
        <f t="shared" si="41"/>
        <v>0</v>
      </c>
      <c r="H86" s="14">
        <f t="shared" si="41"/>
        <v>0</v>
      </c>
      <c r="I86" s="14">
        <f t="shared" si="41"/>
        <v>33</v>
      </c>
      <c r="J86" s="14">
        <f t="shared" si="41"/>
        <v>0</v>
      </c>
      <c r="K86" s="14">
        <f t="shared" si="41"/>
        <v>0</v>
      </c>
      <c r="L86" s="14">
        <f t="shared" si="41"/>
        <v>0</v>
      </c>
      <c r="M86" s="14">
        <f t="shared" si="41"/>
        <v>13</v>
      </c>
      <c r="N86" s="14">
        <f t="shared" si="41"/>
        <v>0</v>
      </c>
      <c r="O86" s="14">
        <f t="shared" si="41"/>
        <v>0</v>
      </c>
      <c r="P86" s="14">
        <f t="shared" si="41"/>
        <v>8</v>
      </c>
      <c r="Q86" s="14">
        <f t="shared" si="41"/>
        <v>0</v>
      </c>
      <c r="R86" s="14">
        <f t="shared" si="41"/>
        <v>0</v>
      </c>
      <c r="S86" s="14">
        <f t="shared" si="41"/>
        <v>0</v>
      </c>
      <c r="T86" s="14">
        <f t="shared" si="41"/>
        <v>0</v>
      </c>
      <c r="U86" s="14">
        <f t="shared" si="41"/>
        <v>0</v>
      </c>
      <c r="V86" s="14">
        <f t="shared" si="41"/>
        <v>35</v>
      </c>
      <c r="W86" s="14">
        <f t="shared" si="41"/>
        <v>0</v>
      </c>
      <c r="X86" s="14">
        <f t="shared" si="41"/>
        <v>0</v>
      </c>
      <c r="Y86" s="14">
        <f t="shared" si="41"/>
        <v>1</v>
      </c>
      <c r="Z86" s="14">
        <f>SUM(C86:Y86)</f>
        <v>90</v>
      </c>
      <c r="AA86" s="10" t="s">
        <v>170</v>
      </c>
    </row>
    <row r="87" spans="2:27" ht="15">
      <c r="B87" s="10" t="s">
        <v>173</v>
      </c>
      <c r="C87" s="43">
        <f>C83/C21</f>
        <v>3.5232558139534884</v>
      </c>
      <c r="D87" s="43">
        <f aca="true" t="shared" si="42" ref="D87:Z87">D83/D21</f>
        <v>2.3333333333333335</v>
      </c>
      <c r="E87" s="43">
        <f t="shared" si="42"/>
        <v>3.236842105263158</v>
      </c>
      <c r="F87" s="43">
        <f t="shared" si="42"/>
        <v>3.933333333333333</v>
      </c>
      <c r="G87" s="43">
        <f t="shared" si="42"/>
        <v>3.9689119170984455</v>
      </c>
      <c r="H87" s="43">
        <f t="shared" si="42"/>
        <v>3.652317880794702</v>
      </c>
      <c r="I87" s="43">
        <f t="shared" si="42"/>
        <v>3.8304195804195804</v>
      </c>
      <c r="J87" s="43">
        <f t="shared" si="42"/>
        <v>3.9527896995708156</v>
      </c>
      <c r="K87" s="43">
        <f t="shared" si="42"/>
        <v>4.341818181818182</v>
      </c>
      <c r="L87" s="43">
        <f t="shared" si="42"/>
        <v>3.3333333333333335</v>
      </c>
      <c r="M87" s="43">
        <f t="shared" si="42"/>
        <v>4.8719397363465164</v>
      </c>
      <c r="N87" s="43">
        <f t="shared" si="42"/>
        <v>3.717889908256881</v>
      </c>
      <c r="O87" s="43">
        <f t="shared" si="42"/>
        <v>3.2253968253968255</v>
      </c>
      <c r="P87" s="43">
        <f t="shared" si="42"/>
        <v>3.9482758620689653</v>
      </c>
      <c r="Q87" s="43">
        <f t="shared" si="42"/>
        <v>3.330508474576271</v>
      </c>
      <c r="R87" s="43">
        <f t="shared" si="42"/>
        <v>4.143920595533499</v>
      </c>
      <c r="S87" s="43">
        <f t="shared" si="42"/>
        <v>3.9768421052631577</v>
      </c>
      <c r="T87" s="43">
        <f t="shared" si="42"/>
        <v>3.2292576419213974</v>
      </c>
      <c r="U87" s="43">
        <f t="shared" si="42"/>
        <v>4.584905660377358</v>
      </c>
      <c r="V87" s="43">
        <f t="shared" si="42"/>
        <v>4.619178082191781</v>
      </c>
      <c r="W87" s="43">
        <f t="shared" si="42"/>
        <v>4.005830903790088</v>
      </c>
      <c r="X87" s="43">
        <f t="shared" si="42"/>
        <v>3.653409090909091</v>
      </c>
      <c r="Y87" s="43">
        <f t="shared" si="42"/>
        <v>4.251497005988024</v>
      </c>
      <c r="Z87" s="43">
        <f t="shared" si="42"/>
        <v>3.921910178931153</v>
      </c>
      <c r="AA87" s="10" t="s">
        <v>173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4"/>
  <sheetViews>
    <sheetView tabSelected="1" workbookViewId="0" topLeftCell="A1">
      <pane xSplit="2" ySplit="2" topLeftCell="M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2" sqref="V2"/>
    </sheetView>
  </sheetViews>
  <sheetFormatPr defaultColWidth="9.00390625" defaultRowHeight="12.75"/>
  <cols>
    <col min="2" max="2" width="23.125" style="0" customWidth="1"/>
    <col min="23" max="23" width="23.875" style="0" customWidth="1"/>
  </cols>
  <sheetData>
    <row r="1" spans="1:22" ht="12.75">
      <c r="A1" t="s">
        <v>53</v>
      </c>
      <c r="B1" t="s">
        <v>138</v>
      </c>
      <c r="C1" s="5">
        <v>356</v>
      </c>
      <c r="D1" s="5">
        <v>357</v>
      </c>
      <c r="E1" s="5">
        <v>359</v>
      </c>
      <c r="F1" s="7">
        <v>363</v>
      </c>
      <c r="G1" s="5">
        <v>364</v>
      </c>
      <c r="H1" s="5">
        <v>365</v>
      </c>
      <c r="I1" s="5">
        <v>366</v>
      </c>
      <c r="J1" s="5">
        <v>367</v>
      </c>
      <c r="K1" s="5">
        <v>368</v>
      </c>
      <c r="L1" s="5">
        <v>369</v>
      </c>
      <c r="M1" s="5">
        <v>370</v>
      </c>
      <c r="N1" s="5">
        <v>371</v>
      </c>
      <c r="O1" s="5">
        <v>372</v>
      </c>
      <c r="P1" s="5">
        <v>373</v>
      </c>
      <c r="Q1" s="5">
        <v>374</v>
      </c>
      <c r="R1" s="5">
        <v>375</v>
      </c>
      <c r="S1" s="5">
        <v>376</v>
      </c>
      <c r="T1" s="5">
        <v>377</v>
      </c>
      <c r="U1" s="5">
        <v>378</v>
      </c>
      <c r="V1" s="11" t="s">
        <v>140</v>
      </c>
    </row>
    <row r="2" spans="1:23" ht="12.75">
      <c r="A2" s="5" t="s">
        <v>1</v>
      </c>
      <c r="B2" s="6" t="s">
        <v>54</v>
      </c>
      <c r="C2" s="4" t="s">
        <v>36</v>
      </c>
      <c r="D2" s="4" t="s">
        <v>37</v>
      </c>
      <c r="E2" s="4" t="s">
        <v>38</v>
      </c>
      <c r="F2" s="4" t="s">
        <v>40</v>
      </c>
      <c r="G2" s="4" t="s">
        <v>41</v>
      </c>
      <c r="H2" s="4" t="s">
        <v>42</v>
      </c>
      <c r="I2" s="5" t="s">
        <v>107</v>
      </c>
      <c r="J2" s="4" t="s">
        <v>108</v>
      </c>
      <c r="K2" s="4" t="s">
        <v>109</v>
      </c>
      <c r="L2" s="4" t="s">
        <v>43</v>
      </c>
      <c r="M2" s="4" t="s">
        <v>44</v>
      </c>
      <c r="N2" s="5" t="s">
        <v>110</v>
      </c>
      <c r="O2" s="4" t="s">
        <v>46</v>
      </c>
      <c r="P2" s="5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52</v>
      </c>
      <c r="V2" s="5" t="s">
        <v>176</v>
      </c>
      <c r="W2" s="58" t="s">
        <v>193</v>
      </c>
    </row>
    <row r="3" spans="1:25" ht="12.75">
      <c r="A3" t="s">
        <v>2</v>
      </c>
      <c r="B3" t="s">
        <v>188</v>
      </c>
      <c r="D3" s="3"/>
      <c r="F3" s="3"/>
      <c r="H3" s="3"/>
      <c r="I3" s="3"/>
      <c r="L3" s="3"/>
      <c r="N3" s="3"/>
      <c r="O3" s="3"/>
      <c r="P3" s="3"/>
      <c r="Q3" s="3"/>
      <c r="R3" s="3"/>
      <c r="S3" s="3"/>
      <c r="T3" s="3"/>
      <c r="U3" s="3"/>
      <c r="V3">
        <v>33882</v>
      </c>
      <c r="W3" t="s">
        <v>189</v>
      </c>
      <c r="X3" s="5" t="s">
        <v>190</v>
      </c>
      <c r="Y3" s="5" t="s">
        <v>191</v>
      </c>
    </row>
    <row r="4" spans="1:25" ht="12.75">
      <c r="A4">
        <v>1</v>
      </c>
      <c r="B4" t="s">
        <v>0</v>
      </c>
      <c r="C4" s="14">
        <v>2533</v>
      </c>
      <c r="D4" s="14">
        <v>2534</v>
      </c>
      <c r="E4" s="14">
        <v>1578</v>
      </c>
      <c r="F4" s="14">
        <v>2247</v>
      </c>
      <c r="G4" s="14">
        <v>2000</v>
      </c>
      <c r="H4" s="14">
        <v>2196</v>
      </c>
      <c r="I4" s="14">
        <v>2054</v>
      </c>
      <c r="J4" s="14">
        <v>1890</v>
      </c>
      <c r="K4" s="14">
        <v>1072</v>
      </c>
      <c r="L4" s="14">
        <v>2610</v>
      </c>
      <c r="M4" s="14">
        <v>2258</v>
      </c>
      <c r="N4" s="14">
        <v>536</v>
      </c>
      <c r="O4" s="14">
        <v>2165</v>
      </c>
      <c r="P4" s="14">
        <v>2571</v>
      </c>
      <c r="Q4" s="14">
        <v>1169</v>
      </c>
      <c r="R4" s="14">
        <v>838</v>
      </c>
      <c r="S4" s="14">
        <v>829</v>
      </c>
      <c r="T4" s="14">
        <v>894</v>
      </c>
      <c r="U4" s="14">
        <v>1526</v>
      </c>
      <c r="V4" s="14">
        <f>SUM(C4:U4)</f>
        <v>33500</v>
      </c>
      <c r="W4" t="s">
        <v>0</v>
      </c>
      <c r="X4" s="57">
        <f>V4-V3</f>
        <v>-382</v>
      </c>
      <c r="Y4" s="2">
        <f>X4/V4</f>
        <v>-0.011402985074626866</v>
      </c>
    </row>
    <row r="5" spans="1:24" ht="15">
      <c r="A5">
        <v>2</v>
      </c>
      <c r="B5" s="1" t="s">
        <v>3</v>
      </c>
      <c r="C5" s="14">
        <v>2250</v>
      </c>
      <c r="D5" s="14">
        <v>2250</v>
      </c>
      <c r="E5" s="14">
        <v>1500</v>
      </c>
      <c r="F5" s="14">
        <v>2000</v>
      </c>
      <c r="G5" s="14">
        <v>1750</v>
      </c>
      <c r="H5" s="14">
        <v>2000</v>
      </c>
      <c r="I5" s="14">
        <v>1750</v>
      </c>
      <c r="J5" s="14">
        <v>1750</v>
      </c>
      <c r="K5" s="14">
        <v>1000</v>
      </c>
      <c r="L5" s="14">
        <v>2250</v>
      </c>
      <c r="M5" s="14">
        <v>2000</v>
      </c>
      <c r="N5" s="14">
        <v>500</v>
      </c>
      <c r="O5" s="14">
        <v>2000</v>
      </c>
      <c r="P5" s="14">
        <v>2000</v>
      </c>
      <c r="Q5" s="14">
        <v>1000</v>
      </c>
      <c r="R5" s="14">
        <v>750</v>
      </c>
      <c r="S5" s="14">
        <v>750</v>
      </c>
      <c r="T5" s="14">
        <v>750</v>
      </c>
      <c r="U5" s="14">
        <v>1250</v>
      </c>
      <c r="V5" s="14">
        <f>SUM(C5:U5)</f>
        <v>29500</v>
      </c>
      <c r="W5" s="1" t="s">
        <v>3</v>
      </c>
      <c r="X5" s="35"/>
    </row>
    <row r="6" spans="1:24" ht="15">
      <c r="A6">
        <v>3</v>
      </c>
      <c r="B6" s="1" t="s">
        <v>4</v>
      </c>
      <c r="C6" s="14">
        <v>11</v>
      </c>
      <c r="D6" s="14">
        <v>19</v>
      </c>
      <c r="E6" s="14">
        <v>20</v>
      </c>
      <c r="F6" s="14">
        <v>28</v>
      </c>
      <c r="G6" s="14">
        <v>29</v>
      </c>
      <c r="H6" s="14">
        <v>30</v>
      </c>
      <c r="I6" s="14">
        <v>22</v>
      </c>
      <c r="J6" s="14">
        <v>10</v>
      </c>
      <c r="K6" s="14">
        <v>6</v>
      </c>
      <c r="L6" s="14">
        <v>16</v>
      </c>
      <c r="M6" s="14">
        <v>27</v>
      </c>
      <c r="N6" s="14">
        <v>3</v>
      </c>
      <c r="O6" s="14">
        <v>21</v>
      </c>
      <c r="P6" s="14">
        <v>14</v>
      </c>
      <c r="Q6" s="14">
        <v>4</v>
      </c>
      <c r="R6" s="14">
        <v>3</v>
      </c>
      <c r="S6" s="14">
        <v>3</v>
      </c>
      <c r="T6" s="14">
        <v>5</v>
      </c>
      <c r="U6" s="14">
        <v>8</v>
      </c>
      <c r="V6" s="14">
        <f>SUM(C6:U6)</f>
        <v>279</v>
      </c>
      <c r="W6" s="1" t="s">
        <v>4</v>
      </c>
      <c r="X6" s="35"/>
    </row>
    <row r="7" spans="1:24" ht="15">
      <c r="A7">
        <v>4</v>
      </c>
      <c r="B7" s="1" t="s">
        <v>5</v>
      </c>
      <c r="C7" s="14">
        <v>526</v>
      </c>
      <c r="D7" s="14">
        <v>428</v>
      </c>
      <c r="E7" s="14">
        <v>745</v>
      </c>
      <c r="F7" s="14">
        <v>401</v>
      </c>
      <c r="G7" s="14">
        <v>431</v>
      </c>
      <c r="H7" s="14">
        <v>424</v>
      </c>
      <c r="I7" s="14">
        <v>403</v>
      </c>
      <c r="J7" s="14">
        <v>420</v>
      </c>
      <c r="K7" s="14">
        <v>236</v>
      </c>
      <c r="L7" s="14">
        <v>534</v>
      </c>
      <c r="M7" s="14">
        <v>456</v>
      </c>
      <c r="N7" s="14">
        <v>85</v>
      </c>
      <c r="O7" s="14">
        <v>597</v>
      </c>
      <c r="P7" s="14">
        <v>725</v>
      </c>
      <c r="Q7" s="14">
        <v>213</v>
      </c>
      <c r="R7" s="14">
        <v>155</v>
      </c>
      <c r="S7" s="14">
        <v>129</v>
      </c>
      <c r="T7" s="14">
        <v>168</v>
      </c>
      <c r="U7" s="14">
        <v>236</v>
      </c>
      <c r="V7" s="14">
        <f>SUM(C7:U7)</f>
        <v>7312</v>
      </c>
      <c r="W7" s="1" t="s">
        <v>5</v>
      </c>
      <c r="X7" s="35"/>
    </row>
    <row r="8" spans="1:24" ht="15">
      <c r="A8">
        <v>5</v>
      </c>
      <c r="B8" s="1" t="s">
        <v>6</v>
      </c>
      <c r="C8" s="14">
        <v>47</v>
      </c>
      <c r="D8" s="14">
        <v>14</v>
      </c>
      <c r="E8" s="14">
        <v>5</v>
      </c>
      <c r="F8" s="14">
        <v>4</v>
      </c>
      <c r="G8" s="14">
        <v>1</v>
      </c>
      <c r="H8" s="14">
        <v>6</v>
      </c>
      <c r="I8" s="14">
        <v>9</v>
      </c>
      <c r="J8" s="14">
        <v>8</v>
      </c>
      <c r="K8" s="14">
        <v>5</v>
      </c>
      <c r="L8" s="14">
        <v>24</v>
      </c>
      <c r="M8" s="14">
        <v>8</v>
      </c>
      <c r="N8" s="14">
        <v>8</v>
      </c>
      <c r="O8" s="14">
        <v>9</v>
      </c>
      <c r="P8" s="14">
        <v>4</v>
      </c>
      <c r="Q8" s="14">
        <v>57</v>
      </c>
      <c r="R8" s="14">
        <v>34</v>
      </c>
      <c r="S8" s="14">
        <v>32</v>
      </c>
      <c r="T8" s="14">
        <v>5</v>
      </c>
      <c r="U8" s="14">
        <v>5</v>
      </c>
      <c r="V8" s="14">
        <f>SUM(C8:U8)</f>
        <v>285</v>
      </c>
      <c r="W8" s="1" t="s">
        <v>6</v>
      </c>
      <c r="X8" s="35"/>
    </row>
    <row r="9" spans="1:24" ht="15">
      <c r="A9" t="s">
        <v>70</v>
      </c>
      <c r="B9" s="1" t="s">
        <v>7</v>
      </c>
      <c r="C9" s="14">
        <f aca="true" t="shared" si="0" ref="C9:V9">SUM(C6+C7+C8)</f>
        <v>584</v>
      </c>
      <c r="D9" s="14">
        <f t="shared" si="0"/>
        <v>461</v>
      </c>
      <c r="E9" s="14">
        <f t="shared" si="0"/>
        <v>770</v>
      </c>
      <c r="F9" s="14">
        <f t="shared" si="0"/>
        <v>433</v>
      </c>
      <c r="G9" s="14">
        <f t="shared" si="0"/>
        <v>461</v>
      </c>
      <c r="H9" s="14">
        <f t="shared" si="0"/>
        <v>460</v>
      </c>
      <c r="I9" s="14">
        <f t="shared" si="0"/>
        <v>434</v>
      </c>
      <c r="J9" s="14">
        <f t="shared" si="0"/>
        <v>438</v>
      </c>
      <c r="K9" s="14">
        <f t="shared" si="0"/>
        <v>247</v>
      </c>
      <c r="L9" s="14">
        <f t="shared" si="0"/>
        <v>574</v>
      </c>
      <c r="M9" s="14">
        <f t="shared" si="0"/>
        <v>491</v>
      </c>
      <c r="N9" s="14">
        <f t="shared" si="0"/>
        <v>96</v>
      </c>
      <c r="O9" s="14">
        <f t="shared" si="0"/>
        <v>627</v>
      </c>
      <c r="P9" s="14">
        <f t="shared" si="0"/>
        <v>743</v>
      </c>
      <c r="Q9" s="14">
        <f t="shared" si="0"/>
        <v>274</v>
      </c>
      <c r="R9" s="14">
        <f t="shared" si="0"/>
        <v>192</v>
      </c>
      <c r="S9" s="14">
        <f t="shared" si="0"/>
        <v>164</v>
      </c>
      <c r="T9" s="14">
        <f t="shared" si="0"/>
        <v>178</v>
      </c>
      <c r="U9" s="14">
        <f t="shared" si="0"/>
        <v>249</v>
      </c>
      <c r="V9" s="14">
        <f t="shared" si="0"/>
        <v>7876</v>
      </c>
      <c r="W9" s="1" t="s">
        <v>7</v>
      </c>
      <c r="X9" s="35"/>
    </row>
    <row r="10" spans="1:24" ht="15">
      <c r="A10" t="s">
        <v>71</v>
      </c>
      <c r="B10" s="1" t="s">
        <v>8</v>
      </c>
      <c r="C10" s="15">
        <f aca="true" t="shared" si="1" ref="C10:V10">C9/C4</f>
        <v>0.23055665219107777</v>
      </c>
      <c r="D10" s="15">
        <f t="shared" si="1"/>
        <v>0.1819258089976322</v>
      </c>
      <c r="E10" s="15">
        <f t="shared" si="1"/>
        <v>0.4879594423320659</v>
      </c>
      <c r="F10" s="15">
        <f t="shared" si="1"/>
        <v>0.19270137961726747</v>
      </c>
      <c r="G10" s="15">
        <f t="shared" si="1"/>
        <v>0.2305</v>
      </c>
      <c r="H10" s="15">
        <f t="shared" si="1"/>
        <v>0.20947176684881602</v>
      </c>
      <c r="I10" s="15">
        <f t="shared" si="1"/>
        <v>0.2112950340798442</v>
      </c>
      <c r="J10" s="15">
        <f t="shared" si="1"/>
        <v>0.23174603174603176</v>
      </c>
      <c r="K10" s="15">
        <f t="shared" si="1"/>
        <v>0.23041044776119404</v>
      </c>
      <c r="L10" s="15">
        <f t="shared" si="1"/>
        <v>0.21992337164750958</v>
      </c>
      <c r="M10" s="15">
        <f t="shared" si="1"/>
        <v>0.2174490699734278</v>
      </c>
      <c r="N10" s="15">
        <f t="shared" si="1"/>
        <v>0.1791044776119403</v>
      </c>
      <c r="O10" s="15">
        <f t="shared" si="1"/>
        <v>0.28960739030023097</v>
      </c>
      <c r="P10" s="15">
        <f t="shared" si="1"/>
        <v>0.2889926098794243</v>
      </c>
      <c r="Q10" s="15">
        <f t="shared" si="1"/>
        <v>0.23438836612489308</v>
      </c>
      <c r="R10" s="15">
        <f t="shared" si="1"/>
        <v>0.22911694510739858</v>
      </c>
      <c r="S10" s="15">
        <f t="shared" si="1"/>
        <v>0.19782870928829915</v>
      </c>
      <c r="T10" s="15">
        <f t="shared" si="1"/>
        <v>0.19910514541387025</v>
      </c>
      <c r="U10" s="15">
        <f t="shared" si="1"/>
        <v>0.16317169069462648</v>
      </c>
      <c r="V10" s="15">
        <f t="shared" si="1"/>
        <v>0.2351044776119403</v>
      </c>
      <c r="W10" s="1" t="s">
        <v>8</v>
      </c>
      <c r="X10" s="35"/>
    </row>
    <row r="11" spans="1:24" ht="15">
      <c r="A11" t="s">
        <v>72</v>
      </c>
      <c r="B11" s="1" t="s">
        <v>66</v>
      </c>
      <c r="C11" s="15">
        <f aca="true" t="shared" si="2" ref="C11:V11">C6/C9</f>
        <v>0.018835616438356163</v>
      </c>
      <c r="D11" s="15">
        <f t="shared" si="2"/>
        <v>0.04121475054229935</v>
      </c>
      <c r="E11" s="15">
        <f t="shared" si="2"/>
        <v>0.025974025974025976</v>
      </c>
      <c r="F11" s="15">
        <f t="shared" si="2"/>
        <v>0.06466512702078522</v>
      </c>
      <c r="G11" s="15">
        <f t="shared" si="2"/>
        <v>0.06290672451193059</v>
      </c>
      <c r="H11" s="15">
        <f t="shared" si="2"/>
        <v>0.06521739130434782</v>
      </c>
      <c r="I11" s="15">
        <f t="shared" si="2"/>
        <v>0.05069124423963134</v>
      </c>
      <c r="J11" s="15">
        <f t="shared" si="2"/>
        <v>0.0228310502283105</v>
      </c>
      <c r="K11" s="15">
        <f t="shared" si="2"/>
        <v>0.024291497975708502</v>
      </c>
      <c r="L11" s="15">
        <f t="shared" si="2"/>
        <v>0.027874564459930314</v>
      </c>
      <c r="M11" s="15">
        <f t="shared" si="2"/>
        <v>0.054989816700611</v>
      </c>
      <c r="N11" s="15">
        <f t="shared" si="2"/>
        <v>0.03125</v>
      </c>
      <c r="O11" s="15">
        <f t="shared" si="2"/>
        <v>0.03349282296650718</v>
      </c>
      <c r="P11" s="15">
        <f t="shared" si="2"/>
        <v>0.018842530282637954</v>
      </c>
      <c r="Q11" s="15">
        <f t="shared" si="2"/>
        <v>0.014598540145985401</v>
      </c>
      <c r="R11" s="15">
        <f t="shared" si="2"/>
        <v>0.015625</v>
      </c>
      <c r="S11" s="15">
        <f t="shared" si="2"/>
        <v>0.018292682926829267</v>
      </c>
      <c r="T11" s="15">
        <f t="shared" si="2"/>
        <v>0.028089887640449437</v>
      </c>
      <c r="U11" s="15">
        <f t="shared" si="2"/>
        <v>0.0321285140562249</v>
      </c>
      <c r="V11" s="15">
        <f t="shared" si="2"/>
        <v>0.03542407313357034</v>
      </c>
      <c r="W11" s="1" t="s">
        <v>66</v>
      </c>
      <c r="X11" s="35"/>
    </row>
    <row r="12" spans="1:24" ht="15">
      <c r="A12" t="s">
        <v>73</v>
      </c>
      <c r="B12" s="1" t="s">
        <v>67</v>
      </c>
      <c r="C12" s="15">
        <f aca="true" t="shared" si="3" ref="C12:V12">C8/C9</f>
        <v>0.08047945205479452</v>
      </c>
      <c r="D12" s="15">
        <f t="shared" si="3"/>
        <v>0.03036876355748373</v>
      </c>
      <c r="E12" s="15">
        <f t="shared" si="3"/>
        <v>0.006493506493506494</v>
      </c>
      <c r="F12" s="15">
        <f t="shared" si="3"/>
        <v>0.009237875288683603</v>
      </c>
      <c r="G12" s="15">
        <f t="shared" si="3"/>
        <v>0.0021691973969631237</v>
      </c>
      <c r="H12" s="15">
        <f t="shared" si="3"/>
        <v>0.013043478260869565</v>
      </c>
      <c r="I12" s="15">
        <f t="shared" si="3"/>
        <v>0.020737327188940093</v>
      </c>
      <c r="J12" s="15">
        <f t="shared" si="3"/>
        <v>0.0182648401826484</v>
      </c>
      <c r="K12" s="15">
        <f t="shared" si="3"/>
        <v>0.020242914979757085</v>
      </c>
      <c r="L12" s="15">
        <f t="shared" si="3"/>
        <v>0.041811846689895474</v>
      </c>
      <c r="M12" s="15">
        <f t="shared" si="3"/>
        <v>0.016293279022403257</v>
      </c>
      <c r="N12" s="15">
        <f t="shared" si="3"/>
        <v>0.08333333333333333</v>
      </c>
      <c r="O12" s="15">
        <f t="shared" si="3"/>
        <v>0.014354066985645933</v>
      </c>
      <c r="P12" s="15">
        <f t="shared" si="3"/>
        <v>0.005383580080753701</v>
      </c>
      <c r="Q12" s="15">
        <f t="shared" si="3"/>
        <v>0.20802919708029197</v>
      </c>
      <c r="R12" s="15">
        <f t="shared" si="3"/>
        <v>0.17708333333333334</v>
      </c>
      <c r="S12" s="15">
        <f t="shared" si="3"/>
        <v>0.1951219512195122</v>
      </c>
      <c r="T12" s="15">
        <f t="shared" si="3"/>
        <v>0.028089887640449437</v>
      </c>
      <c r="U12" s="15">
        <f t="shared" si="3"/>
        <v>0.020080321285140562</v>
      </c>
      <c r="V12" s="15">
        <f t="shared" si="3"/>
        <v>0.0361858811579482</v>
      </c>
      <c r="W12" s="1" t="s">
        <v>67</v>
      </c>
      <c r="X12" s="35"/>
    </row>
    <row r="13" spans="1:24" ht="15">
      <c r="A13">
        <v>6</v>
      </c>
      <c r="B13" s="1" t="s">
        <v>9</v>
      </c>
      <c r="C13" s="14">
        <v>1677</v>
      </c>
      <c r="D13" s="14">
        <v>1808</v>
      </c>
      <c r="E13" s="14">
        <v>750</v>
      </c>
      <c r="F13" s="14">
        <v>1595</v>
      </c>
      <c r="G13" s="14">
        <v>1318</v>
      </c>
      <c r="H13" s="14">
        <v>1570</v>
      </c>
      <c r="I13" s="14">
        <v>1338</v>
      </c>
      <c r="J13" s="14">
        <v>1322</v>
      </c>
      <c r="K13" s="14">
        <v>759</v>
      </c>
      <c r="L13" s="14">
        <v>1692</v>
      </c>
      <c r="M13" s="14">
        <v>1536</v>
      </c>
      <c r="N13" s="14">
        <v>407</v>
      </c>
      <c r="O13" s="14">
        <v>1394</v>
      </c>
      <c r="P13" s="14">
        <v>1271</v>
      </c>
      <c r="Q13" s="14">
        <v>730</v>
      </c>
      <c r="R13" s="14">
        <v>561</v>
      </c>
      <c r="S13" s="14">
        <v>589</v>
      </c>
      <c r="T13" s="14">
        <v>577</v>
      </c>
      <c r="U13" s="14">
        <v>1009</v>
      </c>
      <c r="V13" s="14">
        <f>SUM(C13:U13)</f>
        <v>21903</v>
      </c>
      <c r="W13" s="1" t="s">
        <v>9</v>
      </c>
      <c r="X13" s="35"/>
    </row>
    <row r="14" spans="1:24" ht="15">
      <c r="A14">
        <v>7</v>
      </c>
      <c r="B14" s="1" t="s">
        <v>10</v>
      </c>
      <c r="C14" s="14">
        <v>47</v>
      </c>
      <c r="D14" s="14">
        <v>14</v>
      </c>
      <c r="E14" s="14">
        <v>5</v>
      </c>
      <c r="F14" s="14">
        <v>4</v>
      </c>
      <c r="G14" s="14">
        <v>1</v>
      </c>
      <c r="H14" s="14">
        <v>6</v>
      </c>
      <c r="I14" s="14">
        <v>9</v>
      </c>
      <c r="J14" s="14">
        <v>8</v>
      </c>
      <c r="K14" s="14">
        <v>5</v>
      </c>
      <c r="L14" s="14">
        <v>24</v>
      </c>
      <c r="M14" s="14">
        <v>8</v>
      </c>
      <c r="N14" s="14">
        <v>8</v>
      </c>
      <c r="O14" s="14">
        <v>9</v>
      </c>
      <c r="P14" s="14">
        <v>4</v>
      </c>
      <c r="Q14" s="14">
        <v>57</v>
      </c>
      <c r="R14" s="14">
        <v>34</v>
      </c>
      <c r="S14" s="14">
        <v>32</v>
      </c>
      <c r="T14" s="14">
        <v>5</v>
      </c>
      <c r="U14" s="14">
        <v>5</v>
      </c>
      <c r="V14" s="14">
        <f>SUM(C14:U14)</f>
        <v>285</v>
      </c>
      <c r="W14" s="1" t="s">
        <v>10</v>
      </c>
      <c r="X14" s="35"/>
    </row>
    <row r="15" spans="1:24" ht="15">
      <c r="A15">
        <v>8</v>
      </c>
      <c r="B15" s="1" t="s">
        <v>11</v>
      </c>
      <c r="C15" s="14">
        <v>537</v>
      </c>
      <c r="D15" s="14">
        <v>447</v>
      </c>
      <c r="E15" s="14">
        <v>765</v>
      </c>
      <c r="F15" s="14">
        <v>429</v>
      </c>
      <c r="G15" s="14">
        <v>460</v>
      </c>
      <c r="H15" s="14">
        <v>454</v>
      </c>
      <c r="I15" s="14">
        <v>425</v>
      </c>
      <c r="J15" s="14">
        <v>430</v>
      </c>
      <c r="K15" s="14">
        <v>242</v>
      </c>
      <c r="L15" s="14">
        <v>550</v>
      </c>
      <c r="M15" s="14">
        <v>456</v>
      </c>
      <c r="N15" s="14">
        <v>88</v>
      </c>
      <c r="O15" s="14">
        <v>618</v>
      </c>
      <c r="P15" s="14">
        <v>739</v>
      </c>
      <c r="Q15" s="14">
        <v>217</v>
      </c>
      <c r="R15" s="14">
        <v>157</v>
      </c>
      <c r="S15" s="14">
        <v>132</v>
      </c>
      <c r="T15" s="14">
        <v>172</v>
      </c>
      <c r="U15" s="14">
        <v>244</v>
      </c>
      <c r="V15" s="14">
        <f>SUM(C15:U15)</f>
        <v>7562</v>
      </c>
      <c r="W15" s="1" t="s">
        <v>11</v>
      </c>
      <c r="X15" s="35"/>
    </row>
    <row r="16" spans="1:24" ht="15">
      <c r="A16" t="s">
        <v>74</v>
      </c>
      <c r="B16" s="1" t="s">
        <v>57</v>
      </c>
      <c r="C16" s="14">
        <f>SUM(C14:C15)</f>
        <v>584</v>
      </c>
      <c r="D16" s="14">
        <f>SUM(D14:D15)</f>
        <v>461</v>
      </c>
      <c r="E16" s="14">
        <f>SUM(E14:E15)</f>
        <v>770</v>
      </c>
      <c r="F16" s="14">
        <v>12</v>
      </c>
      <c r="G16" s="14">
        <f aca="true" t="shared" si="4" ref="G16:V16">SUM(G14:G15)</f>
        <v>461</v>
      </c>
      <c r="H16" s="14">
        <f t="shared" si="4"/>
        <v>460</v>
      </c>
      <c r="I16" s="14">
        <f t="shared" si="4"/>
        <v>434</v>
      </c>
      <c r="J16" s="14">
        <f t="shared" si="4"/>
        <v>438</v>
      </c>
      <c r="K16" s="14">
        <f t="shared" si="4"/>
        <v>247</v>
      </c>
      <c r="L16" s="14">
        <f t="shared" si="4"/>
        <v>574</v>
      </c>
      <c r="M16" s="14">
        <f t="shared" si="4"/>
        <v>464</v>
      </c>
      <c r="N16" s="14">
        <f t="shared" si="4"/>
        <v>96</v>
      </c>
      <c r="O16" s="14">
        <f t="shared" si="4"/>
        <v>627</v>
      </c>
      <c r="P16" s="14">
        <f t="shared" si="4"/>
        <v>743</v>
      </c>
      <c r="Q16" s="14">
        <f t="shared" si="4"/>
        <v>274</v>
      </c>
      <c r="R16" s="14">
        <f t="shared" si="4"/>
        <v>191</v>
      </c>
      <c r="S16" s="14">
        <f t="shared" si="4"/>
        <v>164</v>
      </c>
      <c r="T16" s="14">
        <f t="shared" si="4"/>
        <v>177</v>
      </c>
      <c r="U16" s="14">
        <f t="shared" si="4"/>
        <v>249</v>
      </c>
      <c r="V16" s="14">
        <f t="shared" si="4"/>
        <v>7847</v>
      </c>
      <c r="W16" s="1" t="s">
        <v>57</v>
      </c>
      <c r="X16" s="35"/>
    </row>
    <row r="17" spans="1:24" ht="15">
      <c r="A17" t="s">
        <v>177</v>
      </c>
      <c r="B17" s="1" t="s">
        <v>175</v>
      </c>
      <c r="C17" s="16">
        <f>C16/C4</f>
        <v>0.23055665219107777</v>
      </c>
      <c r="D17" s="16">
        <f aca="true" t="shared" si="5" ref="D17:V17">D16/D4</f>
        <v>0.1819258089976322</v>
      </c>
      <c r="E17" s="16">
        <f t="shared" si="5"/>
        <v>0.4879594423320659</v>
      </c>
      <c r="F17" s="16">
        <f t="shared" si="5"/>
        <v>0.0053404539385847796</v>
      </c>
      <c r="G17" s="16">
        <f t="shared" si="5"/>
        <v>0.2305</v>
      </c>
      <c r="H17" s="16">
        <f t="shared" si="5"/>
        <v>0.20947176684881602</v>
      </c>
      <c r="I17" s="16">
        <f t="shared" si="5"/>
        <v>0.2112950340798442</v>
      </c>
      <c r="J17" s="16">
        <f t="shared" si="5"/>
        <v>0.23174603174603176</v>
      </c>
      <c r="K17" s="16">
        <f t="shared" si="5"/>
        <v>0.23041044776119404</v>
      </c>
      <c r="L17" s="16">
        <f t="shared" si="5"/>
        <v>0.21992337164750958</v>
      </c>
      <c r="M17" s="16">
        <f t="shared" si="5"/>
        <v>0.20549158547387067</v>
      </c>
      <c r="N17" s="16">
        <f t="shared" si="5"/>
        <v>0.1791044776119403</v>
      </c>
      <c r="O17" s="16">
        <f t="shared" si="5"/>
        <v>0.28960739030023097</v>
      </c>
      <c r="P17" s="16">
        <f t="shared" si="5"/>
        <v>0.2889926098794243</v>
      </c>
      <c r="Q17" s="16">
        <f t="shared" si="5"/>
        <v>0.23438836612489308</v>
      </c>
      <c r="R17" s="16">
        <f t="shared" si="5"/>
        <v>0.22792362768496421</v>
      </c>
      <c r="S17" s="16">
        <f t="shared" si="5"/>
        <v>0.19782870928829915</v>
      </c>
      <c r="T17" s="16">
        <f t="shared" si="5"/>
        <v>0.19798657718120805</v>
      </c>
      <c r="U17" s="16">
        <f t="shared" si="5"/>
        <v>0.16317169069462648</v>
      </c>
      <c r="V17" s="16">
        <f t="shared" si="5"/>
        <v>0.23423880597014926</v>
      </c>
      <c r="W17" s="1" t="s">
        <v>175</v>
      </c>
      <c r="X17" s="35"/>
    </row>
    <row r="18" spans="1:24" ht="15">
      <c r="A18" t="s">
        <v>75</v>
      </c>
      <c r="B18" s="1" t="s">
        <v>23</v>
      </c>
      <c r="C18" s="14">
        <f aca="true" t="shared" si="6" ref="C18:V18">C9-C16</f>
        <v>0</v>
      </c>
      <c r="D18" s="14">
        <f t="shared" si="6"/>
        <v>0</v>
      </c>
      <c r="E18" s="14">
        <f t="shared" si="6"/>
        <v>0</v>
      </c>
      <c r="F18" s="14">
        <f t="shared" si="6"/>
        <v>421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27</v>
      </c>
      <c r="N18" s="14">
        <f t="shared" si="6"/>
        <v>0</v>
      </c>
      <c r="O18" s="14">
        <f t="shared" si="6"/>
        <v>0</v>
      </c>
      <c r="P18" s="14">
        <f t="shared" si="6"/>
        <v>0</v>
      </c>
      <c r="Q18" s="14">
        <f t="shared" si="6"/>
        <v>0</v>
      </c>
      <c r="R18" s="14">
        <f t="shared" si="6"/>
        <v>1</v>
      </c>
      <c r="S18" s="14">
        <f t="shared" si="6"/>
        <v>0</v>
      </c>
      <c r="T18" s="14">
        <f t="shared" si="6"/>
        <v>1</v>
      </c>
      <c r="U18" s="14">
        <f t="shared" si="6"/>
        <v>0</v>
      </c>
      <c r="V18" s="14">
        <f t="shared" si="6"/>
        <v>29</v>
      </c>
      <c r="W18" s="1" t="s">
        <v>23</v>
      </c>
      <c r="X18" s="35"/>
    </row>
    <row r="19" spans="2:24" ht="15">
      <c r="B19" s="1" t="s">
        <v>55</v>
      </c>
      <c r="C19" s="16">
        <f aca="true" t="shared" si="7" ref="C19:V19">C18/C9</f>
        <v>0</v>
      </c>
      <c r="D19" s="16">
        <f t="shared" si="7"/>
        <v>0</v>
      </c>
      <c r="E19" s="16">
        <f t="shared" si="7"/>
        <v>0</v>
      </c>
      <c r="F19" s="16">
        <f t="shared" si="7"/>
        <v>0.9722863741339491</v>
      </c>
      <c r="G19" s="16">
        <f t="shared" si="7"/>
        <v>0</v>
      </c>
      <c r="H19" s="16">
        <f t="shared" si="7"/>
        <v>0</v>
      </c>
      <c r="I19" s="16">
        <f t="shared" si="7"/>
        <v>0</v>
      </c>
      <c r="J19" s="16">
        <f t="shared" si="7"/>
        <v>0</v>
      </c>
      <c r="K19" s="16">
        <f t="shared" si="7"/>
        <v>0</v>
      </c>
      <c r="L19" s="16">
        <f t="shared" si="7"/>
        <v>0</v>
      </c>
      <c r="M19" s="16">
        <f t="shared" si="7"/>
        <v>0.054989816700611</v>
      </c>
      <c r="N19" s="16">
        <f t="shared" si="7"/>
        <v>0</v>
      </c>
      <c r="O19" s="16">
        <f t="shared" si="7"/>
        <v>0</v>
      </c>
      <c r="P19" s="16">
        <f t="shared" si="7"/>
        <v>0</v>
      </c>
      <c r="Q19" s="16">
        <f t="shared" si="7"/>
        <v>0</v>
      </c>
      <c r="R19" s="16">
        <f t="shared" si="7"/>
        <v>0.005208333333333333</v>
      </c>
      <c r="S19" s="16">
        <f t="shared" si="7"/>
        <v>0</v>
      </c>
      <c r="T19" s="16">
        <f t="shared" si="7"/>
        <v>0.0056179775280898875</v>
      </c>
      <c r="U19" s="16">
        <f t="shared" si="7"/>
        <v>0</v>
      </c>
      <c r="V19" s="16">
        <f t="shared" si="7"/>
        <v>0.003682072117826308</v>
      </c>
      <c r="W19" s="1" t="s">
        <v>55</v>
      </c>
      <c r="X19" s="35"/>
    </row>
    <row r="20" spans="1:24" ht="15">
      <c r="A20">
        <v>9</v>
      </c>
      <c r="B20" s="1" t="s">
        <v>12</v>
      </c>
      <c r="C20" s="14">
        <v>20</v>
      </c>
      <c r="D20" s="14">
        <v>35</v>
      </c>
      <c r="E20" s="14">
        <v>17</v>
      </c>
      <c r="F20" s="14">
        <v>16</v>
      </c>
      <c r="G20" s="14">
        <v>18</v>
      </c>
      <c r="H20" s="14">
        <v>9</v>
      </c>
      <c r="I20" s="14">
        <v>24</v>
      </c>
      <c r="J20" s="14">
        <v>7</v>
      </c>
      <c r="K20" s="14">
        <v>9</v>
      </c>
      <c r="L20" s="14">
        <v>11</v>
      </c>
      <c r="M20" s="14">
        <v>7</v>
      </c>
      <c r="N20" s="14">
        <v>5</v>
      </c>
      <c r="O20" s="14">
        <v>33</v>
      </c>
      <c r="P20" s="14">
        <v>30</v>
      </c>
      <c r="Q20" s="14">
        <v>14</v>
      </c>
      <c r="R20" s="14">
        <v>7</v>
      </c>
      <c r="S20" s="14">
        <v>3</v>
      </c>
      <c r="T20" s="14">
        <v>9</v>
      </c>
      <c r="U20" s="14">
        <v>6</v>
      </c>
      <c r="V20" s="14">
        <f>SUM(C20:U20)</f>
        <v>280</v>
      </c>
      <c r="W20" s="1" t="s">
        <v>12</v>
      </c>
      <c r="X20" s="35"/>
    </row>
    <row r="21" spans="1:24" ht="15">
      <c r="A21">
        <v>10</v>
      </c>
      <c r="B21" s="1" t="s">
        <v>13</v>
      </c>
      <c r="C21" s="14">
        <v>564</v>
      </c>
      <c r="D21" s="14">
        <v>426</v>
      </c>
      <c r="E21" s="14">
        <v>753</v>
      </c>
      <c r="F21" s="14">
        <v>417</v>
      </c>
      <c r="G21" s="14">
        <v>443</v>
      </c>
      <c r="H21" s="14">
        <v>451</v>
      </c>
      <c r="I21" s="14">
        <v>410</v>
      </c>
      <c r="J21" s="14">
        <v>431</v>
      </c>
      <c r="K21" s="14">
        <v>238</v>
      </c>
      <c r="L21" s="14">
        <v>563</v>
      </c>
      <c r="M21" s="14">
        <v>457</v>
      </c>
      <c r="N21" s="14">
        <v>91</v>
      </c>
      <c r="O21" s="14">
        <v>594</v>
      </c>
      <c r="P21" s="14">
        <v>713</v>
      </c>
      <c r="Q21" s="14">
        <v>260</v>
      </c>
      <c r="R21" s="14">
        <v>184</v>
      </c>
      <c r="S21" s="14">
        <v>161</v>
      </c>
      <c r="T21" s="14">
        <v>168</v>
      </c>
      <c r="U21" s="14">
        <v>243</v>
      </c>
      <c r="V21" s="14">
        <f>SUM(C21:U21)</f>
        <v>7567</v>
      </c>
      <c r="W21" s="1" t="s">
        <v>13</v>
      </c>
      <c r="X21" s="35"/>
    </row>
    <row r="22" spans="1:24" ht="15">
      <c r="A22" t="s">
        <v>76</v>
      </c>
      <c r="B22" s="1" t="s">
        <v>14</v>
      </c>
      <c r="C22" s="14">
        <f aca="true" t="shared" si="8" ref="C22:V22">SUM(C20:C21)</f>
        <v>584</v>
      </c>
      <c r="D22" s="14">
        <f t="shared" si="8"/>
        <v>461</v>
      </c>
      <c r="E22" s="14">
        <f t="shared" si="8"/>
        <v>770</v>
      </c>
      <c r="F22" s="14">
        <f t="shared" si="8"/>
        <v>433</v>
      </c>
      <c r="G22" s="14">
        <f t="shared" si="8"/>
        <v>461</v>
      </c>
      <c r="H22" s="14">
        <f t="shared" si="8"/>
        <v>460</v>
      </c>
      <c r="I22" s="14">
        <f t="shared" si="8"/>
        <v>434</v>
      </c>
      <c r="J22" s="14">
        <f t="shared" si="8"/>
        <v>438</v>
      </c>
      <c r="K22" s="14">
        <f t="shared" si="8"/>
        <v>247</v>
      </c>
      <c r="L22" s="14">
        <f t="shared" si="8"/>
        <v>574</v>
      </c>
      <c r="M22" s="14">
        <f t="shared" si="8"/>
        <v>464</v>
      </c>
      <c r="N22" s="14">
        <f t="shared" si="8"/>
        <v>96</v>
      </c>
      <c r="O22" s="14">
        <f t="shared" si="8"/>
        <v>627</v>
      </c>
      <c r="P22" s="14">
        <f t="shared" si="8"/>
        <v>743</v>
      </c>
      <c r="Q22" s="14">
        <f t="shared" si="8"/>
        <v>274</v>
      </c>
      <c r="R22" s="14">
        <f t="shared" si="8"/>
        <v>191</v>
      </c>
      <c r="S22" s="14">
        <f t="shared" si="8"/>
        <v>164</v>
      </c>
      <c r="T22" s="14">
        <f t="shared" si="8"/>
        <v>177</v>
      </c>
      <c r="U22" s="14">
        <f t="shared" si="8"/>
        <v>249</v>
      </c>
      <c r="V22" s="14">
        <f t="shared" si="8"/>
        <v>7847</v>
      </c>
      <c r="W22" s="1" t="s">
        <v>14</v>
      </c>
      <c r="X22" s="35"/>
    </row>
    <row r="23" spans="1:24" ht="15">
      <c r="A23">
        <v>11</v>
      </c>
      <c r="B23" s="1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f>SUM(C23:U23)</f>
        <v>0</v>
      </c>
      <c r="W23" s="1" t="s">
        <v>15</v>
      </c>
      <c r="X23" s="35"/>
    </row>
    <row r="24" spans="1:25" ht="15">
      <c r="A24">
        <v>12</v>
      </c>
      <c r="B24" s="1" t="s">
        <v>16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f>SUM(C24:U24)</f>
        <v>0</v>
      </c>
      <c r="W24" s="1" t="s">
        <v>16</v>
      </c>
      <c r="X24" s="5" t="s">
        <v>174</v>
      </c>
      <c r="Y24" s="5" t="s">
        <v>182</v>
      </c>
    </row>
    <row r="25" spans="1:27" ht="15">
      <c r="A25" t="s">
        <v>2</v>
      </c>
      <c r="B25" s="1" t="s">
        <v>111</v>
      </c>
      <c r="C25" s="14">
        <v>75</v>
      </c>
      <c r="D25" s="14">
        <v>46</v>
      </c>
      <c r="E25" s="14">
        <v>43</v>
      </c>
      <c r="F25" s="14">
        <v>74</v>
      </c>
      <c r="G25" s="14">
        <v>44</v>
      </c>
      <c r="H25" s="14">
        <v>67</v>
      </c>
      <c r="I25" s="14">
        <v>80</v>
      </c>
      <c r="J25" s="14">
        <v>49</v>
      </c>
      <c r="K25" s="14">
        <v>36</v>
      </c>
      <c r="L25" s="14">
        <v>63</v>
      </c>
      <c r="M25" s="14">
        <v>45</v>
      </c>
      <c r="N25" s="14">
        <v>9</v>
      </c>
      <c r="O25" s="14">
        <v>76</v>
      </c>
      <c r="P25" s="14">
        <v>40</v>
      </c>
      <c r="Q25" s="14">
        <v>30</v>
      </c>
      <c r="R25" s="14">
        <v>23</v>
      </c>
      <c r="S25" s="14">
        <v>26</v>
      </c>
      <c r="T25" s="14">
        <v>18</v>
      </c>
      <c r="U25" s="14">
        <v>36</v>
      </c>
      <c r="V25" s="14">
        <f>SUM(C25:U25)</f>
        <v>880</v>
      </c>
      <c r="W25" s="1" t="s">
        <v>111</v>
      </c>
      <c r="X25" s="34">
        <f>RANK(V25,$V$25:$V$77,0)</f>
        <v>7</v>
      </c>
      <c r="Y25" s="49"/>
      <c r="Z25" s="9" t="s">
        <v>187</v>
      </c>
      <c r="AA25" s="9"/>
    </row>
    <row r="26" spans="1:26" ht="15">
      <c r="A26" t="s">
        <v>2</v>
      </c>
      <c r="B26" s="1" t="s">
        <v>17</v>
      </c>
      <c r="C26" s="16">
        <f aca="true" t="shared" si="9" ref="C26:V26">C25/C22</f>
        <v>0.1284246575342466</v>
      </c>
      <c r="D26" s="16">
        <f t="shared" si="9"/>
        <v>0.09978308026030369</v>
      </c>
      <c r="E26" s="16">
        <f t="shared" si="9"/>
        <v>0.05584415584415584</v>
      </c>
      <c r="F26" s="16">
        <f t="shared" si="9"/>
        <v>0.17090069284064666</v>
      </c>
      <c r="G26" s="16">
        <f t="shared" si="9"/>
        <v>0.09544468546637744</v>
      </c>
      <c r="H26" s="16">
        <f t="shared" si="9"/>
        <v>0.14565217391304347</v>
      </c>
      <c r="I26" s="16">
        <f t="shared" si="9"/>
        <v>0.18433179723502305</v>
      </c>
      <c r="J26" s="16">
        <f t="shared" si="9"/>
        <v>0.11187214611872145</v>
      </c>
      <c r="K26" s="16">
        <f t="shared" si="9"/>
        <v>0.145748987854251</v>
      </c>
      <c r="L26" s="16">
        <f t="shared" si="9"/>
        <v>0.10975609756097561</v>
      </c>
      <c r="M26" s="16">
        <f t="shared" si="9"/>
        <v>0.09698275862068965</v>
      </c>
      <c r="N26" s="16">
        <f t="shared" si="9"/>
        <v>0.09375</v>
      </c>
      <c r="O26" s="16">
        <f t="shared" si="9"/>
        <v>0.12121212121212122</v>
      </c>
      <c r="P26" s="16">
        <f t="shared" si="9"/>
        <v>0.05383580080753701</v>
      </c>
      <c r="Q26" s="16">
        <f t="shared" si="9"/>
        <v>0.10948905109489052</v>
      </c>
      <c r="R26" s="16">
        <f t="shared" si="9"/>
        <v>0.12041884816753927</v>
      </c>
      <c r="S26" s="16">
        <f t="shared" si="9"/>
        <v>0.15853658536585366</v>
      </c>
      <c r="T26" s="16">
        <f t="shared" si="9"/>
        <v>0.1016949152542373</v>
      </c>
      <c r="U26" s="16">
        <f t="shared" si="9"/>
        <v>0.14457831325301204</v>
      </c>
      <c r="V26" s="16">
        <f t="shared" si="9"/>
        <v>0.11214476870141456</v>
      </c>
      <c r="W26" s="1" t="s">
        <v>17</v>
      </c>
      <c r="X26" s="35"/>
      <c r="Y26" s="2"/>
      <c r="Z26" s="2"/>
    </row>
    <row r="27" spans="1:26" ht="15">
      <c r="A27" t="s">
        <v>2</v>
      </c>
      <c r="B27" s="1" t="s">
        <v>112</v>
      </c>
      <c r="C27" s="14">
        <v>39</v>
      </c>
      <c r="D27" s="14">
        <v>33</v>
      </c>
      <c r="E27" s="14">
        <v>30</v>
      </c>
      <c r="F27" s="14">
        <v>64</v>
      </c>
      <c r="G27" s="14">
        <v>35</v>
      </c>
      <c r="H27" s="14">
        <v>54</v>
      </c>
      <c r="I27" s="14">
        <v>50</v>
      </c>
      <c r="J27" s="14">
        <v>24</v>
      </c>
      <c r="K27" s="14">
        <v>22</v>
      </c>
      <c r="L27" s="14">
        <v>56</v>
      </c>
      <c r="M27" s="14">
        <v>38</v>
      </c>
      <c r="N27" s="14">
        <v>14</v>
      </c>
      <c r="O27" s="14">
        <v>56</v>
      </c>
      <c r="P27" s="14">
        <v>68</v>
      </c>
      <c r="Q27" s="14">
        <v>13</v>
      </c>
      <c r="R27" s="14">
        <v>26</v>
      </c>
      <c r="S27" s="14">
        <v>10</v>
      </c>
      <c r="T27" s="14">
        <v>27</v>
      </c>
      <c r="U27" s="14">
        <v>34</v>
      </c>
      <c r="V27" s="14">
        <f>SUM(C27:U27)</f>
        <v>693</v>
      </c>
      <c r="W27" s="1" t="s">
        <v>112</v>
      </c>
      <c r="X27" s="34">
        <f>RANK(V27,$V$25:$V$77,0)</f>
        <v>13</v>
      </c>
      <c r="Y27" s="8"/>
      <c r="Z27" s="9" t="s">
        <v>183</v>
      </c>
    </row>
    <row r="28" spans="1:26" ht="15">
      <c r="A28" t="s">
        <v>2</v>
      </c>
      <c r="B28" s="1" t="s">
        <v>17</v>
      </c>
      <c r="C28" s="16">
        <f aca="true" t="shared" si="10" ref="C28:V28">C27/C22</f>
        <v>0.06678082191780822</v>
      </c>
      <c r="D28" s="16">
        <f t="shared" si="10"/>
        <v>0.07158351409978309</v>
      </c>
      <c r="E28" s="16">
        <f t="shared" si="10"/>
        <v>0.03896103896103896</v>
      </c>
      <c r="F28" s="16">
        <f t="shared" si="10"/>
        <v>0.14780600461893764</v>
      </c>
      <c r="G28" s="16">
        <f t="shared" si="10"/>
        <v>0.07592190889370933</v>
      </c>
      <c r="H28" s="16">
        <f t="shared" si="10"/>
        <v>0.11739130434782609</v>
      </c>
      <c r="I28" s="16">
        <f t="shared" si="10"/>
        <v>0.1152073732718894</v>
      </c>
      <c r="J28" s="16">
        <f t="shared" si="10"/>
        <v>0.0547945205479452</v>
      </c>
      <c r="K28" s="16">
        <f t="shared" si="10"/>
        <v>0.08906882591093117</v>
      </c>
      <c r="L28" s="16">
        <f t="shared" si="10"/>
        <v>0.0975609756097561</v>
      </c>
      <c r="M28" s="16">
        <f t="shared" si="10"/>
        <v>0.08189655172413793</v>
      </c>
      <c r="N28" s="16">
        <f t="shared" si="10"/>
        <v>0.14583333333333334</v>
      </c>
      <c r="O28" s="16">
        <f t="shared" si="10"/>
        <v>0.08931419457735247</v>
      </c>
      <c r="P28" s="16">
        <f t="shared" si="10"/>
        <v>0.09152086137281291</v>
      </c>
      <c r="Q28" s="16">
        <f t="shared" si="10"/>
        <v>0.04744525547445255</v>
      </c>
      <c r="R28" s="16">
        <f t="shared" si="10"/>
        <v>0.13612565445026178</v>
      </c>
      <c r="S28" s="16">
        <f t="shared" si="10"/>
        <v>0.06097560975609756</v>
      </c>
      <c r="T28" s="16">
        <f t="shared" si="10"/>
        <v>0.15254237288135594</v>
      </c>
      <c r="U28" s="16">
        <f t="shared" si="10"/>
        <v>0.13654618473895583</v>
      </c>
      <c r="V28" s="16">
        <f t="shared" si="10"/>
        <v>0.08831400535236396</v>
      </c>
      <c r="W28" s="1" t="s">
        <v>17</v>
      </c>
      <c r="X28" s="35"/>
      <c r="Y28" s="2"/>
      <c r="Z28" s="2"/>
    </row>
    <row r="29" spans="1:26" ht="15">
      <c r="A29" t="s">
        <v>2</v>
      </c>
      <c r="B29" s="1" t="s">
        <v>113</v>
      </c>
      <c r="C29" s="14">
        <v>33</v>
      </c>
      <c r="D29" s="14">
        <v>26</v>
      </c>
      <c r="E29" s="14">
        <v>21</v>
      </c>
      <c r="F29" s="14">
        <v>25</v>
      </c>
      <c r="G29" s="14">
        <v>18</v>
      </c>
      <c r="H29" s="14">
        <v>30</v>
      </c>
      <c r="I29" s="14">
        <v>27</v>
      </c>
      <c r="J29" s="14">
        <v>20</v>
      </c>
      <c r="K29" s="14">
        <v>24</v>
      </c>
      <c r="L29" s="14">
        <v>31</v>
      </c>
      <c r="M29" s="14">
        <v>26</v>
      </c>
      <c r="N29" s="14">
        <v>8</v>
      </c>
      <c r="O29" s="14">
        <v>41</v>
      </c>
      <c r="P29" s="14">
        <v>30</v>
      </c>
      <c r="Q29" s="14">
        <v>6</v>
      </c>
      <c r="R29" s="14">
        <v>11</v>
      </c>
      <c r="S29" s="14">
        <v>14</v>
      </c>
      <c r="T29" s="14">
        <v>13</v>
      </c>
      <c r="U29" s="14">
        <v>27</v>
      </c>
      <c r="V29" s="14">
        <f>SUM(C29:U29)</f>
        <v>431</v>
      </c>
      <c r="W29" s="1" t="s">
        <v>113</v>
      </c>
      <c r="X29" s="34">
        <f>RANK(V29,$V$25:$V$77,0)</f>
        <v>20</v>
      </c>
      <c r="Y29" s="54"/>
      <c r="Z29" s="2" t="s">
        <v>186</v>
      </c>
    </row>
    <row r="30" spans="1:26" ht="15">
      <c r="A30" t="s">
        <v>2</v>
      </c>
      <c r="B30" s="1" t="s">
        <v>17</v>
      </c>
      <c r="C30" s="16">
        <f aca="true" t="shared" si="11" ref="C30:V30">C29/C22</f>
        <v>0.05650684931506849</v>
      </c>
      <c r="D30" s="16">
        <f t="shared" si="11"/>
        <v>0.05639913232104121</v>
      </c>
      <c r="E30" s="16">
        <f t="shared" si="11"/>
        <v>0.02727272727272727</v>
      </c>
      <c r="F30" s="16">
        <f t="shared" si="11"/>
        <v>0.057736720554272515</v>
      </c>
      <c r="G30" s="16">
        <f t="shared" si="11"/>
        <v>0.039045553145336226</v>
      </c>
      <c r="H30" s="16">
        <f t="shared" si="11"/>
        <v>0.06521739130434782</v>
      </c>
      <c r="I30" s="16">
        <f t="shared" si="11"/>
        <v>0.06221198156682028</v>
      </c>
      <c r="J30" s="16">
        <f t="shared" si="11"/>
        <v>0.045662100456621</v>
      </c>
      <c r="K30" s="16">
        <f t="shared" si="11"/>
        <v>0.09716599190283401</v>
      </c>
      <c r="L30" s="16">
        <f t="shared" si="11"/>
        <v>0.05400696864111498</v>
      </c>
      <c r="M30" s="16">
        <f t="shared" si="11"/>
        <v>0.05603448275862069</v>
      </c>
      <c r="N30" s="16">
        <f t="shared" si="11"/>
        <v>0.08333333333333333</v>
      </c>
      <c r="O30" s="16">
        <f t="shared" si="11"/>
        <v>0.06539074960127592</v>
      </c>
      <c r="P30" s="16">
        <f t="shared" si="11"/>
        <v>0.040376850605652756</v>
      </c>
      <c r="Q30" s="16">
        <f t="shared" si="11"/>
        <v>0.021897810218978103</v>
      </c>
      <c r="R30" s="16">
        <f t="shared" si="11"/>
        <v>0.05759162303664921</v>
      </c>
      <c r="S30" s="16">
        <f t="shared" si="11"/>
        <v>0.08536585365853659</v>
      </c>
      <c r="T30" s="16">
        <f t="shared" si="11"/>
        <v>0.07344632768361582</v>
      </c>
      <c r="U30" s="16">
        <f t="shared" si="11"/>
        <v>0.10843373493975904</v>
      </c>
      <c r="V30" s="16">
        <f t="shared" si="11"/>
        <v>0.05492544921626099</v>
      </c>
      <c r="W30" s="1" t="s">
        <v>17</v>
      </c>
      <c r="X30" s="35"/>
      <c r="Y30" s="2"/>
      <c r="Z30" s="2"/>
    </row>
    <row r="31" spans="2:27" ht="15">
      <c r="B31" s="1" t="s">
        <v>114</v>
      </c>
      <c r="C31" s="14">
        <v>231</v>
      </c>
      <c r="D31" s="14">
        <v>101</v>
      </c>
      <c r="E31" s="14">
        <v>44</v>
      </c>
      <c r="F31" s="14">
        <v>123</v>
      </c>
      <c r="G31" s="14">
        <v>239</v>
      </c>
      <c r="H31" s="14">
        <v>250</v>
      </c>
      <c r="I31" s="14">
        <v>142</v>
      </c>
      <c r="J31" s="14">
        <v>244</v>
      </c>
      <c r="K31" s="14">
        <v>55</v>
      </c>
      <c r="L31" s="14">
        <v>381</v>
      </c>
      <c r="M31" s="14">
        <v>190</v>
      </c>
      <c r="N31" s="14">
        <v>21</v>
      </c>
      <c r="O31" s="14">
        <v>297</v>
      </c>
      <c r="P31" s="14">
        <v>99</v>
      </c>
      <c r="Q31" s="14">
        <v>108</v>
      </c>
      <c r="R31" s="14">
        <v>64</v>
      </c>
      <c r="S31" s="14">
        <v>80</v>
      </c>
      <c r="T31" s="14">
        <v>87</v>
      </c>
      <c r="U31" s="14">
        <v>50</v>
      </c>
      <c r="V31" s="31">
        <f>SUM(C31:U31)</f>
        <v>2806</v>
      </c>
      <c r="W31" s="32" t="s">
        <v>114</v>
      </c>
      <c r="X31" s="34">
        <f>RANK(V31,$V$25:$V$77,0)</f>
        <v>5</v>
      </c>
      <c r="Y31" s="52"/>
      <c r="Z31" t="s">
        <v>181</v>
      </c>
      <c r="AA31" s="9"/>
    </row>
    <row r="32" spans="2:27" ht="15">
      <c r="B32" s="1" t="s">
        <v>17</v>
      </c>
      <c r="C32" s="16">
        <f aca="true" t="shared" si="12" ref="C32:V32">C31/C22</f>
        <v>0.3955479452054795</v>
      </c>
      <c r="D32" s="16">
        <f t="shared" si="12"/>
        <v>0.21908893709327548</v>
      </c>
      <c r="E32" s="16">
        <f t="shared" si="12"/>
        <v>0.05714285714285714</v>
      </c>
      <c r="F32" s="16">
        <f t="shared" si="12"/>
        <v>0.2840646651270208</v>
      </c>
      <c r="G32" s="16">
        <f t="shared" si="12"/>
        <v>0.5184381778741866</v>
      </c>
      <c r="H32" s="16">
        <f t="shared" si="12"/>
        <v>0.5434782608695652</v>
      </c>
      <c r="I32" s="16">
        <f t="shared" si="12"/>
        <v>0.3271889400921659</v>
      </c>
      <c r="J32" s="16">
        <f t="shared" si="12"/>
        <v>0.5570776255707762</v>
      </c>
      <c r="K32" s="16">
        <f t="shared" si="12"/>
        <v>0.22267206477732793</v>
      </c>
      <c r="L32" s="16">
        <f t="shared" si="12"/>
        <v>0.6637630662020906</v>
      </c>
      <c r="M32" s="16">
        <f t="shared" si="12"/>
        <v>0.40948275862068967</v>
      </c>
      <c r="N32" s="16">
        <f t="shared" si="12"/>
        <v>0.21875</v>
      </c>
      <c r="O32" s="16">
        <f t="shared" si="12"/>
        <v>0.47368421052631576</v>
      </c>
      <c r="P32" s="16">
        <f t="shared" si="12"/>
        <v>0.13324360699865412</v>
      </c>
      <c r="Q32" s="16">
        <f t="shared" si="12"/>
        <v>0.39416058394160586</v>
      </c>
      <c r="R32" s="16">
        <f t="shared" si="12"/>
        <v>0.33507853403141363</v>
      </c>
      <c r="S32" s="16">
        <f t="shared" si="12"/>
        <v>0.4878048780487805</v>
      </c>
      <c r="T32" s="16">
        <f t="shared" si="12"/>
        <v>0.4915254237288136</v>
      </c>
      <c r="U32" s="16">
        <f t="shared" si="12"/>
        <v>0.20080321285140562</v>
      </c>
      <c r="V32" s="16">
        <f t="shared" si="12"/>
        <v>0.3575888874729196</v>
      </c>
      <c r="W32" s="1" t="s">
        <v>17</v>
      </c>
      <c r="X32" s="34"/>
      <c r="Y32" s="12"/>
      <c r="Z32" s="12"/>
      <c r="AA32" s="9"/>
    </row>
    <row r="33" spans="2:27" ht="15">
      <c r="B33" s="1" t="s">
        <v>115</v>
      </c>
      <c r="C33" s="14">
        <v>91</v>
      </c>
      <c r="D33" s="14">
        <v>40</v>
      </c>
      <c r="E33" s="14">
        <v>59</v>
      </c>
      <c r="F33" s="14">
        <v>67</v>
      </c>
      <c r="G33" s="14">
        <v>34</v>
      </c>
      <c r="H33" s="14">
        <v>50</v>
      </c>
      <c r="I33" s="14">
        <v>40</v>
      </c>
      <c r="J33" s="14">
        <v>28</v>
      </c>
      <c r="K33" s="14">
        <v>30</v>
      </c>
      <c r="L33" s="14">
        <v>62</v>
      </c>
      <c r="M33" s="14">
        <v>34</v>
      </c>
      <c r="N33" s="14">
        <v>10</v>
      </c>
      <c r="O33" s="14">
        <v>61</v>
      </c>
      <c r="P33" s="14">
        <v>75</v>
      </c>
      <c r="Q33" s="14">
        <v>17</v>
      </c>
      <c r="R33" s="14">
        <v>19</v>
      </c>
      <c r="S33" s="14">
        <v>14</v>
      </c>
      <c r="T33" s="14">
        <v>27</v>
      </c>
      <c r="U33" s="14">
        <v>40</v>
      </c>
      <c r="V33" s="14">
        <f>SUM(C33:U33)</f>
        <v>798</v>
      </c>
      <c r="W33" s="1" t="s">
        <v>115</v>
      </c>
      <c r="X33" s="34">
        <f>RANK(V33,$V$25:$V$77,0)</f>
        <v>9</v>
      </c>
      <c r="Y33" s="8"/>
      <c r="Z33" s="9" t="s">
        <v>183</v>
      </c>
      <c r="AA33" s="9"/>
    </row>
    <row r="34" spans="2:27" ht="15">
      <c r="B34" s="1" t="s">
        <v>17</v>
      </c>
      <c r="C34" s="16">
        <f aca="true" t="shared" si="13" ref="C34:V34">C33/C22</f>
        <v>0.1558219178082192</v>
      </c>
      <c r="D34" s="16">
        <f t="shared" si="13"/>
        <v>0.08676789587852494</v>
      </c>
      <c r="E34" s="16">
        <f t="shared" si="13"/>
        <v>0.07662337662337662</v>
      </c>
      <c r="F34" s="16">
        <f t="shared" si="13"/>
        <v>0.15473441108545036</v>
      </c>
      <c r="G34" s="16">
        <f t="shared" si="13"/>
        <v>0.0737527114967462</v>
      </c>
      <c r="H34" s="16">
        <f t="shared" si="13"/>
        <v>0.10869565217391304</v>
      </c>
      <c r="I34" s="16">
        <f t="shared" si="13"/>
        <v>0.09216589861751152</v>
      </c>
      <c r="J34" s="16">
        <f t="shared" si="13"/>
        <v>0.0639269406392694</v>
      </c>
      <c r="K34" s="16">
        <f t="shared" si="13"/>
        <v>0.1214574898785425</v>
      </c>
      <c r="L34" s="16">
        <f t="shared" si="13"/>
        <v>0.10801393728222997</v>
      </c>
      <c r="M34" s="16">
        <f t="shared" si="13"/>
        <v>0.07327586206896551</v>
      </c>
      <c r="N34" s="16">
        <f t="shared" si="13"/>
        <v>0.10416666666666667</v>
      </c>
      <c r="O34" s="16">
        <f t="shared" si="13"/>
        <v>0.09728867623604466</v>
      </c>
      <c r="P34" s="16">
        <f t="shared" si="13"/>
        <v>0.1009421265141319</v>
      </c>
      <c r="Q34" s="16">
        <f t="shared" si="13"/>
        <v>0.06204379562043796</v>
      </c>
      <c r="R34" s="16">
        <f t="shared" si="13"/>
        <v>0.09947643979057591</v>
      </c>
      <c r="S34" s="16">
        <f t="shared" si="13"/>
        <v>0.08536585365853659</v>
      </c>
      <c r="T34" s="16">
        <f t="shared" si="13"/>
        <v>0.15254237288135594</v>
      </c>
      <c r="U34" s="16">
        <f t="shared" si="13"/>
        <v>0.1606425702811245</v>
      </c>
      <c r="V34" s="16">
        <f t="shared" si="13"/>
        <v>0.1016949152542373</v>
      </c>
      <c r="W34" s="1" t="s">
        <v>17</v>
      </c>
      <c r="X34" s="34"/>
      <c r="Y34" s="12"/>
      <c r="Z34" s="12"/>
      <c r="AA34" s="9"/>
    </row>
    <row r="35" spans="2:27" ht="15">
      <c r="B35" s="1" t="s">
        <v>116</v>
      </c>
      <c r="C35" s="27">
        <v>32</v>
      </c>
      <c r="D35" s="27">
        <v>27</v>
      </c>
      <c r="E35" s="27">
        <v>5</v>
      </c>
      <c r="F35" s="27">
        <v>28</v>
      </c>
      <c r="G35" s="27">
        <v>20</v>
      </c>
      <c r="H35" s="27">
        <v>39</v>
      </c>
      <c r="I35" s="27">
        <v>26</v>
      </c>
      <c r="J35" s="27">
        <v>12</v>
      </c>
      <c r="K35" s="27">
        <v>15</v>
      </c>
      <c r="L35" s="27">
        <v>42</v>
      </c>
      <c r="M35" s="27">
        <v>44</v>
      </c>
      <c r="N35" s="27">
        <v>9</v>
      </c>
      <c r="O35" s="27">
        <v>24</v>
      </c>
      <c r="P35" s="27">
        <v>25</v>
      </c>
      <c r="Q35" s="27">
        <v>15</v>
      </c>
      <c r="R35" s="27">
        <v>6</v>
      </c>
      <c r="S35" s="27">
        <v>10</v>
      </c>
      <c r="T35" s="27">
        <v>6</v>
      </c>
      <c r="U35" s="27">
        <v>22</v>
      </c>
      <c r="V35" s="14">
        <f>SUM(C35:U35)</f>
        <v>407</v>
      </c>
      <c r="W35" s="1" t="s">
        <v>116</v>
      </c>
      <c r="X35" s="34">
        <f>RANK(V35,$V$25:$V$77,0)</f>
        <v>23</v>
      </c>
      <c r="Y35" s="46"/>
      <c r="Z35" s="2" t="s">
        <v>185</v>
      </c>
      <c r="AA35" s="9"/>
    </row>
    <row r="36" spans="2:27" ht="15">
      <c r="B36" s="1" t="s">
        <v>17</v>
      </c>
      <c r="C36" s="16">
        <f aca="true" t="shared" si="14" ref="C36:V36">C35/C22</f>
        <v>0.0547945205479452</v>
      </c>
      <c r="D36" s="16">
        <f t="shared" si="14"/>
        <v>0.05856832971800434</v>
      </c>
      <c r="E36" s="16">
        <f t="shared" si="14"/>
        <v>0.006493506493506494</v>
      </c>
      <c r="F36" s="16">
        <f t="shared" si="14"/>
        <v>0.06466512702078522</v>
      </c>
      <c r="G36" s="16">
        <f t="shared" si="14"/>
        <v>0.04338394793926247</v>
      </c>
      <c r="H36" s="16">
        <f t="shared" si="14"/>
        <v>0.08478260869565217</v>
      </c>
      <c r="I36" s="16">
        <f t="shared" si="14"/>
        <v>0.059907834101382486</v>
      </c>
      <c r="J36" s="16">
        <f t="shared" si="14"/>
        <v>0.0273972602739726</v>
      </c>
      <c r="K36" s="16">
        <f t="shared" si="14"/>
        <v>0.06072874493927125</v>
      </c>
      <c r="L36" s="16">
        <f t="shared" si="14"/>
        <v>0.07317073170731707</v>
      </c>
      <c r="M36" s="16">
        <f t="shared" si="14"/>
        <v>0.09482758620689655</v>
      </c>
      <c r="N36" s="16">
        <f t="shared" si="14"/>
        <v>0.09375</v>
      </c>
      <c r="O36" s="16">
        <f t="shared" si="14"/>
        <v>0.03827751196172249</v>
      </c>
      <c r="P36" s="16">
        <f t="shared" si="14"/>
        <v>0.033647375504710635</v>
      </c>
      <c r="Q36" s="16">
        <f t="shared" si="14"/>
        <v>0.05474452554744526</v>
      </c>
      <c r="R36" s="16">
        <f t="shared" si="14"/>
        <v>0.031413612565445025</v>
      </c>
      <c r="S36" s="16">
        <f t="shared" si="14"/>
        <v>0.06097560975609756</v>
      </c>
      <c r="T36" s="16">
        <f t="shared" si="14"/>
        <v>0.03389830508474576</v>
      </c>
      <c r="U36" s="16">
        <f t="shared" si="14"/>
        <v>0.08835341365461848</v>
      </c>
      <c r="V36" s="16">
        <f t="shared" si="14"/>
        <v>0.05186695552440423</v>
      </c>
      <c r="W36" s="1" t="s">
        <v>17</v>
      </c>
      <c r="X36" s="34"/>
      <c r="Y36" s="12"/>
      <c r="Z36" s="12"/>
      <c r="AA36" s="9"/>
    </row>
    <row r="37" spans="2:27" ht="15">
      <c r="B37" s="1" t="s">
        <v>117</v>
      </c>
      <c r="C37" s="27">
        <v>276</v>
      </c>
      <c r="D37" s="27">
        <v>138</v>
      </c>
      <c r="E37" s="27">
        <v>499</v>
      </c>
      <c r="F37" s="27">
        <v>150</v>
      </c>
      <c r="G37" s="27">
        <v>286</v>
      </c>
      <c r="H37" s="27">
        <v>263</v>
      </c>
      <c r="I37" s="27">
        <v>135</v>
      </c>
      <c r="J37" s="27">
        <v>171</v>
      </c>
      <c r="K37" s="27">
        <v>69</v>
      </c>
      <c r="L37" s="27">
        <v>375</v>
      </c>
      <c r="M37" s="27">
        <v>210</v>
      </c>
      <c r="N37" s="27">
        <v>39</v>
      </c>
      <c r="O37" s="27">
        <v>357</v>
      </c>
      <c r="P37" s="27">
        <v>134</v>
      </c>
      <c r="Q37" s="27">
        <v>134</v>
      </c>
      <c r="R37" s="27">
        <v>72</v>
      </c>
      <c r="S37" s="27">
        <v>94</v>
      </c>
      <c r="T37" s="27">
        <v>87</v>
      </c>
      <c r="U37" s="27">
        <v>96</v>
      </c>
      <c r="V37" s="14">
        <f>SUM(C37:U37)</f>
        <v>3585</v>
      </c>
      <c r="W37" s="32" t="s">
        <v>117</v>
      </c>
      <c r="X37" s="34">
        <f>RANK(V37,$V$25:$V$77,0)</f>
        <v>3</v>
      </c>
      <c r="Y37" s="52"/>
      <c r="Z37" t="s">
        <v>181</v>
      </c>
      <c r="AA37" s="9"/>
    </row>
    <row r="38" spans="2:26" ht="15">
      <c r="B38" s="1" t="s">
        <v>17</v>
      </c>
      <c r="C38" s="16">
        <f aca="true" t="shared" si="15" ref="C38:V38">C37/C22</f>
        <v>0.4726027397260274</v>
      </c>
      <c r="D38" s="16">
        <f t="shared" si="15"/>
        <v>0.2993492407809111</v>
      </c>
      <c r="E38" s="16">
        <f t="shared" si="15"/>
        <v>0.6480519480519481</v>
      </c>
      <c r="F38" s="16">
        <f t="shared" si="15"/>
        <v>0.3464203233256351</v>
      </c>
      <c r="G38" s="16">
        <f t="shared" si="15"/>
        <v>0.6203904555314533</v>
      </c>
      <c r="H38" s="16">
        <f t="shared" si="15"/>
        <v>0.5717391304347826</v>
      </c>
      <c r="I38" s="16">
        <f t="shared" si="15"/>
        <v>0.31105990783410137</v>
      </c>
      <c r="J38" s="16">
        <f t="shared" si="15"/>
        <v>0.3904109589041096</v>
      </c>
      <c r="K38" s="16">
        <f t="shared" si="15"/>
        <v>0.2793522267206478</v>
      </c>
      <c r="L38" s="16">
        <f t="shared" si="15"/>
        <v>0.6533101045296167</v>
      </c>
      <c r="M38" s="16">
        <f t="shared" si="15"/>
        <v>0.4525862068965517</v>
      </c>
      <c r="N38" s="16">
        <f t="shared" si="15"/>
        <v>0.40625</v>
      </c>
      <c r="O38" s="16">
        <f t="shared" si="15"/>
        <v>0.569377990430622</v>
      </c>
      <c r="P38" s="16">
        <f t="shared" si="15"/>
        <v>0.180349932705249</v>
      </c>
      <c r="Q38" s="16">
        <f t="shared" si="15"/>
        <v>0.48905109489051096</v>
      </c>
      <c r="R38" s="16">
        <f t="shared" si="15"/>
        <v>0.3769633507853403</v>
      </c>
      <c r="S38" s="16">
        <f t="shared" si="15"/>
        <v>0.573170731707317</v>
      </c>
      <c r="T38" s="16">
        <f t="shared" si="15"/>
        <v>0.4915254237288136</v>
      </c>
      <c r="U38" s="16">
        <f t="shared" si="15"/>
        <v>0.3855421686746988</v>
      </c>
      <c r="V38" s="16">
        <f t="shared" si="15"/>
        <v>0.4568624952211036</v>
      </c>
      <c r="W38" s="1" t="s">
        <v>17</v>
      </c>
      <c r="X38" s="35"/>
      <c r="Y38" s="2"/>
      <c r="Z38" s="2"/>
    </row>
    <row r="39" spans="2:26" ht="15">
      <c r="B39" s="1" t="s">
        <v>118</v>
      </c>
      <c r="C39" s="27">
        <v>47</v>
      </c>
      <c r="D39" s="27">
        <v>37</v>
      </c>
      <c r="E39" s="27">
        <v>8</v>
      </c>
      <c r="F39" s="27">
        <v>41</v>
      </c>
      <c r="G39" s="27">
        <v>20</v>
      </c>
      <c r="H39" s="27">
        <v>39</v>
      </c>
      <c r="I39" s="27">
        <v>26</v>
      </c>
      <c r="J39" s="27">
        <v>16</v>
      </c>
      <c r="K39" s="27">
        <v>29</v>
      </c>
      <c r="L39" s="27">
        <v>44</v>
      </c>
      <c r="M39" s="27">
        <v>37</v>
      </c>
      <c r="N39" s="27">
        <v>5</v>
      </c>
      <c r="O39" s="27">
        <v>144</v>
      </c>
      <c r="P39" s="27">
        <v>25</v>
      </c>
      <c r="Q39" s="25">
        <v>13</v>
      </c>
      <c r="R39" s="25">
        <v>10</v>
      </c>
      <c r="S39" s="25">
        <v>12</v>
      </c>
      <c r="T39" s="25">
        <v>12</v>
      </c>
      <c r="U39" s="25">
        <v>27</v>
      </c>
      <c r="V39" s="14">
        <f>SUM(C39:U39)</f>
        <v>592</v>
      </c>
      <c r="W39" s="1" t="s">
        <v>118</v>
      </c>
      <c r="X39" s="34">
        <f>RANK(V39,$V$25:$V$77,0)</f>
        <v>15</v>
      </c>
      <c r="Y39" s="46"/>
      <c r="Z39" s="2" t="s">
        <v>185</v>
      </c>
    </row>
    <row r="40" spans="2:26" ht="15">
      <c r="B40" s="1" t="s">
        <v>17</v>
      </c>
      <c r="C40" s="16">
        <f>C39/C22</f>
        <v>0.08047945205479452</v>
      </c>
      <c r="D40" s="16">
        <f aca="true" t="shared" si="16" ref="D40:V40">D39/D22</f>
        <v>0.08026030368763558</v>
      </c>
      <c r="E40" s="16">
        <f t="shared" si="16"/>
        <v>0.01038961038961039</v>
      </c>
      <c r="F40" s="16">
        <f t="shared" si="16"/>
        <v>0.09468822170900693</v>
      </c>
      <c r="G40" s="16">
        <f t="shared" si="16"/>
        <v>0.04338394793926247</v>
      </c>
      <c r="H40" s="16">
        <f t="shared" si="16"/>
        <v>0.08478260869565217</v>
      </c>
      <c r="I40" s="16">
        <f t="shared" si="16"/>
        <v>0.059907834101382486</v>
      </c>
      <c r="J40" s="16">
        <f t="shared" si="16"/>
        <v>0.0365296803652968</v>
      </c>
      <c r="K40" s="16">
        <f t="shared" si="16"/>
        <v>0.11740890688259109</v>
      </c>
      <c r="L40" s="16">
        <f t="shared" si="16"/>
        <v>0.07665505226480836</v>
      </c>
      <c r="M40" s="16">
        <f t="shared" si="16"/>
        <v>0.07974137931034483</v>
      </c>
      <c r="N40" s="16">
        <f t="shared" si="16"/>
        <v>0.052083333333333336</v>
      </c>
      <c r="O40" s="16">
        <f t="shared" si="16"/>
        <v>0.22966507177033493</v>
      </c>
      <c r="P40" s="16">
        <f t="shared" si="16"/>
        <v>0.033647375504710635</v>
      </c>
      <c r="Q40" s="16">
        <f t="shared" si="16"/>
        <v>0.04744525547445255</v>
      </c>
      <c r="R40" s="16">
        <f t="shared" si="16"/>
        <v>0.05235602094240838</v>
      </c>
      <c r="S40" s="16">
        <f t="shared" si="16"/>
        <v>0.07317073170731707</v>
      </c>
      <c r="T40" s="16">
        <f t="shared" si="16"/>
        <v>0.06779661016949153</v>
      </c>
      <c r="U40" s="16">
        <f t="shared" si="16"/>
        <v>0.10843373493975904</v>
      </c>
      <c r="V40" s="16">
        <f t="shared" si="16"/>
        <v>0.07544284439913343</v>
      </c>
      <c r="W40" s="1" t="s">
        <v>17</v>
      </c>
      <c r="X40" s="35"/>
      <c r="Y40" s="2"/>
      <c r="Z40" s="2"/>
    </row>
    <row r="41" spans="2:26" ht="15">
      <c r="B41" s="1" t="s">
        <v>119</v>
      </c>
      <c r="C41" s="27">
        <v>26</v>
      </c>
      <c r="D41" s="27">
        <v>20</v>
      </c>
      <c r="E41" s="27">
        <v>8</v>
      </c>
      <c r="F41" s="27">
        <v>32</v>
      </c>
      <c r="G41" s="27">
        <v>22</v>
      </c>
      <c r="H41" s="27">
        <v>28</v>
      </c>
      <c r="I41" s="27">
        <v>22</v>
      </c>
      <c r="J41" s="27">
        <v>21</v>
      </c>
      <c r="K41" s="27">
        <v>13</v>
      </c>
      <c r="L41" s="27">
        <v>24</v>
      </c>
      <c r="M41" s="27">
        <v>31</v>
      </c>
      <c r="N41" s="27">
        <v>7</v>
      </c>
      <c r="O41" s="27">
        <v>129</v>
      </c>
      <c r="P41" s="27">
        <v>16</v>
      </c>
      <c r="Q41" s="27">
        <v>6</v>
      </c>
      <c r="R41" s="27">
        <v>9</v>
      </c>
      <c r="S41" s="27">
        <v>4</v>
      </c>
      <c r="T41" s="27">
        <v>10</v>
      </c>
      <c r="U41" s="27">
        <v>19</v>
      </c>
      <c r="V41" s="14">
        <f>SUM(C41:U41)</f>
        <v>447</v>
      </c>
      <c r="W41" s="1" t="s">
        <v>119</v>
      </c>
      <c r="X41" s="34">
        <f>RANK(V41,$V$25:$V$77,0)</f>
        <v>19</v>
      </c>
      <c r="Y41" s="49"/>
      <c r="Z41" s="9" t="s">
        <v>187</v>
      </c>
    </row>
    <row r="42" spans="2:26" ht="15">
      <c r="B42" s="1" t="s">
        <v>17</v>
      </c>
      <c r="C42" s="16">
        <f>C41/C22</f>
        <v>0.04452054794520548</v>
      </c>
      <c r="D42" s="16">
        <f>D41/D22</f>
        <v>0.04338394793926247</v>
      </c>
      <c r="E42" s="16">
        <f aca="true" t="shared" si="17" ref="E42:V42">E41/E22</f>
        <v>0.01038961038961039</v>
      </c>
      <c r="F42" s="16">
        <f t="shared" si="17"/>
        <v>0.07390300230946882</v>
      </c>
      <c r="G42" s="16">
        <f t="shared" si="17"/>
        <v>0.04772234273318872</v>
      </c>
      <c r="H42" s="16">
        <f t="shared" si="17"/>
        <v>0.06086956521739131</v>
      </c>
      <c r="I42" s="16">
        <f t="shared" si="17"/>
        <v>0.05069124423963134</v>
      </c>
      <c r="J42" s="16">
        <f t="shared" si="17"/>
        <v>0.04794520547945205</v>
      </c>
      <c r="K42" s="16">
        <f t="shared" si="17"/>
        <v>0.05263157894736842</v>
      </c>
      <c r="L42" s="16">
        <f t="shared" si="17"/>
        <v>0.041811846689895474</v>
      </c>
      <c r="M42" s="16">
        <f t="shared" si="17"/>
        <v>0.0668103448275862</v>
      </c>
      <c r="N42" s="16">
        <f t="shared" si="17"/>
        <v>0.07291666666666667</v>
      </c>
      <c r="O42" s="16">
        <f t="shared" si="17"/>
        <v>0.20574162679425836</v>
      </c>
      <c r="P42" s="16">
        <f t="shared" si="17"/>
        <v>0.021534320323014805</v>
      </c>
      <c r="Q42" s="16">
        <f t="shared" si="17"/>
        <v>0.021897810218978103</v>
      </c>
      <c r="R42" s="16">
        <f t="shared" si="17"/>
        <v>0.04712041884816754</v>
      </c>
      <c r="S42" s="16">
        <f t="shared" si="17"/>
        <v>0.024390243902439025</v>
      </c>
      <c r="T42" s="16">
        <f t="shared" si="17"/>
        <v>0.05649717514124294</v>
      </c>
      <c r="U42" s="16">
        <f t="shared" si="17"/>
        <v>0.07630522088353414</v>
      </c>
      <c r="V42" s="16">
        <f t="shared" si="17"/>
        <v>0.056964445010832164</v>
      </c>
      <c r="W42" s="1" t="s">
        <v>17</v>
      </c>
      <c r="X42" s="35"/>
      <c r="Y42" s="2"/>
      <c r="Z42" s="2"/>
    </row>
    <row r="43" spans="2:26" ht="15">
      <c r="B43" s="1" t="s">
        <v>120</v>
      </c>
      <c r="C43" s="27">
        <v>43</v>
      </c>
      <c r="D43" s="27">
        <v>29</v>
      </c>
      <c r="E43" s="27">
        <v>4</v>
      </c>
      <c r="F43" s="27">
        <v>32</v>
      </c>
      <c r="G43" s="27">
        <v>28</v>
      </c>
      <c r="H43" s="27">
        <v>41</v>
      </c>
      <c r="I43" s="27">
        <v>31</v>
      </c>
      <c r="J43" s="27">
        <v>22</v>
      </c>
      <c r="K43" s="27">
        <v>18</v>
      </c>
      <c r="L43" s="27">
        <v>35</v>
      </c>
      <c r="M43" s="27">
        <v>27</v>
      </c>
      <c r="N43" s="27">
        <v>6</v>
      </c>
      <c r="O43" s="27">
        <v>29</v>
      </c>
      <c r="P43" s="27">
        <v>27</v>
      </c>
      <c r="Q43" s="27">
        <v>8</v>
      </c>
      <c r="R43" s="27">
        <v>18</v>
      </c>
      <c r="S43" s="27">
        <v>7</v>
      </c>
      <c r="T43" s="27">
        <v>11</v>
      </c>
      <c r="U43" s="27">
        <v>14</v>
      </c>
      <c r="V43" s="14">
        <f>SUM(C43:U43)</f>
        <v>430</v>
      </c>
      <c r="W43" s="1" t="s">
        <v>120</v>
      </c>
      <c r="X43" s="34">
        <f>RANK(V43,$V$25:$V$77,0)</f>
        <v>21</v>
      </c>
      <c r="Y43" s="49"/>
      <c r="Z43" s="9" t="s">
        <v>187</v>
      </c>
    </row>
    <row r="44" spans="2:26" ht="15">
      <c r="B44" s="1" t="s">
        <v>17</v>
      </c>
      <c r="C44" s="16">
        <f>C43/C22</f>
        <v>0.07363013698630137</v>
      </c>
      <c r="D44" s="16">
        <f>D43/D22</f>
        <v>0.06290672451193059</v>
      </c>
      <c r="E44" s="16">
        <f aca="true" t="shared" si="18" ref="E44:V44">E43/E22</f>
        <v>0.005194805194805195</v>
      </c>
      <c r="F44" s="16">
        <f t="shared" si="18"/>
        <v>0.07390300230946882</v>
      </c>
      <c r="G44" s="16">
        <f t="shared" si="18"/>
        <v>0.06073752711496746</v>
      </c>
      <c r="H44" s="16">
        <f t="shared" si="18"/>
        <v>0.0891304347826087</v>
      </c>
      <c r="I44" s="16">
        <f t="shared" si="18"/>
        <v>0.07142857142857142</v>
      </c>
      <c r="J44" s="16">
        <f t="shared" si="18"/>
        <v>0.0502283105022831</v>
      </c>
      <c r="K44" s="16">
        <f t="shared" si="18"/>
        <v>0.0728744939271255</v>
      </c>
      <c r="L44" s="16">
        <f t="shared" si="18"/>
        <v>0.06097560975609756</v>
      </c>
      <c r="M44" s="16">
        <f t="shared" si="18"/>
        <v>0.05818965517241379</v>
      </c>
      <c r="N44" s="16">
        <f t="shared" si="18"/>
        <v>0.0625</v>
      </c>
      <c r="O44" s="16">
        <f t="shared" si="18"/>
        <v>0.046251993620414676</v>
      </c>
      <c r="P44" s="16">
        <f t="shared" si="18"/>
        <v>0.03633916554508748</v>
      </c>
      <c r="Q44" s="16">
        <f t="shared" si="18"/>
        <v>0.029197080291970802</v>
      </c>
      <c r="R44" s="16">
        <f t="shared" si="18"/>
        <v>0.09424083769633508</v>
      </c>
      <c r="S44" s="16">
        <f t="shared" si="18"/>
        <v>0.042682926829268296</v>
      </c>
      <c r="T44" s="16">
        <f t="shared" si="18"/>
        <v>0.062146892655367235</v>
      </c>
      <c r="U44" s="16">
        <f t="shared" si="18"/>
        <v>0.05622489959839357</v>
      </c>
      <c r="V44" s="16">
        <f t="shared" si="18"/>
        <v>0.054798011979100295</v>
      </c>
      <c r="W44" s="1" t="s">
        <v>17</v>
      </c>
      <c r="X44" s="35"/>
      <c r="Y44" s="2"/>
      <c r="Z44" s="2"/>
    </row>
    <row r="45" spans="2:26" ht="15">
      <c r="B45" s="1" t="s">
        <v>121</v>
      </c>
      <c r="C45" s="27">
        <v>54</v>
      </c>
      <c r="D45" s="27">
        <v>32</v>
      </c>
      <c r="E45" s="27">
        <v>45</v>
      </c>
      <c r="F45" s="27">
        <v>31</v>
      </c>
      <c r="G45" s="27">
        <v>25</v>
      </c>
      <c r="H45" s="27">
        <v>45</v>
      </c>
      <c r="I45" s="27">
        <v>23</v>
      </c>
      <c r="J45" s="27">
        <v>18</v>
      </c>
      <c r="K45" s="27">
        <v>30</v>
      </c>
      <c r="L45" s="27">
        <v>37</v>
      </c>
      <c r="M45" s="27">
        <v>90</v>
      </c>
      <c r="N45" s="27">
        <v>8</v>
      </c>
      <c r="O45" s="27">
        <v>51</v>
      </c>
      <c r="P45" s="27">
        <v>29</v>
      </c>
      <c r="Q45" s="25">
        <v>20</v>
      </c>
      <c r="R45" s="25">
        <v>7</v>
      </c>
      <c r="S45" s="25">
        <v>21</v>
      </c>
      <c r="T45" s="25">
        <v>9</v>
      </c>
      <c r="U45" s="25">
        <v>54</v>
      </c>
      <c r="V45" s="14">
        <f>SUM(C45:U45)</f>
        <v>629</v>
      </c>
      <c r="W45" s="1" t="s">
        <v>121</v>
      </c>
      <c r="X45" s="34">
        <f>RANK(V45,$V$25:$V$77,0)</f>
        <v>14</v>
      </c>
      <c r="Y45" s="16"/>
      <c r="Z45" s="2" t="s">
        <v>184</v>
      </c>
    </row>
    <row r="46" spans="2:26" ht="15">
      <c r="B46" s="1" t="s">
        <v>17</v>
      </c>
      <c r="C46" s="16">
        <f>C45/C22</f>
        <v>0.09246575342465753</v>
      </c>
      <c r="D46" s="16">
        <f>D45/D22</f>
        <v>0.06941431670281996</v>
      </c>
      <c r="E46" s="16">
        <f aca="true" t="shared" si="19" ref="E46:V46">E45/E22</f>
        <v>0.05844155844155844</v>
      </c>
      <c r="F46" s="16">
        <f t="shared" si="19"/>
        <v>0.07159353348729793</v>
      </c>
      <c r="G46" s="16">
        <f t="shared" si="19"/>
        <v>0.05422993492407809</v>
      </c>
      <c r="H46" s="16">
        <f t="shared" si="19"/>
        <v>0.09782608695652174</v>
      </c>
      <c r="I46" s="16">
        <f t="shared" si="19"/>
        <v>0.052995391705069124</v>
      </c>
      <c r="J46" s="16">
        <f t="shared" si="19"/>
        <v>0.0410958904109589</v>
      </c>
      <c r="K46" s="16">
        <f t="shared" si="19"/>
        <v>0.1214574898785425</v>
      </c>
      <c r="L46" s="16">
        <f t="shared" si="19"/>
        <v>0.06445993031358885</v>
      </c>
      <c r="M46" s="16">
        <f t="shared" si="19"/>
        <v>0.1939655172413793</v>
      </c>
      <c r="N46" s="16">
        <f t="shared" si="19"/>
        <v>0.08333333333333333</v>
      </c>
      <c r="O46" s="16">
        <f t="shared" si="19"/>
        <v>0.08133971291866028</v>
      </c>
      <c r="P46" s="16">
        <f t="shared" si="19"/>
        <v>0.039030955585464336</v>
      </c>
      <c r="Q46" s="16">
        <f t="shared" si="19"/>
        <v>0.072992700729927</v>
      </c>
      <c r="R46" s="16">
        <f t="shared" si="19"/>
        <v>0.03664921465968586</v>
      </c>
      <c r="S46" s="16">
        <f t="shared" si="19"/>
        <v>0.12804878048780488</v>
      </c>
      <c r="T46" s="16">
        <f t="shared" si="19"/>
        <v>0.05084745762711865</v>
      </c>
      <c r="U46" s="16">
        <f t="shared" si="19"/>
        <v>0.21686746987951808</v>
      </c>
      <c r="V46" s="16">
        <f t="shared" si="19"/>
        <v>0.08015802217407926</v>
      </c>
      <c r="W46" s="1" t="s">
        <v>17</v>
      </c>
      <c r="X46" s="35"/>
      <c r="Y46" s="2"/>
      <c r="Z46" s="2"/>
    </row>
    <row r="47" spans="2:26" ht="15">
      <c r="B47" s="1" t="s">
        <v>122</v>
      </c>
      <c r="C47" s="27">
        <v>315</v>
      </c>
      <c r="D47" s="27">
        <v>184</v>
      </c>
      <c r="E47" s="27">
        <v>486</v>
      </c>
      <c r="F47" s="27">
        <v>184</v>
      </c>
      <c r="G47" s="27">
        <v>310</v>
      </c>
      <c r="H47" s="27">
        <v>225</v>
      </c>
      <c r="I47" s="27">
        <v>248</v>
      </c>
      <c r="J47" s="27">
        <v>340</v>
      </c>
      <c r="K47" s="27">
        <v>142</v>
      </c>
      <c r="L47" s="27">
        <v>388</v>
      </c>
      <c r="M47" s="27">
        <v>331</v>
      </c>
      <c r="N47" s="27">
        <v>48</v>
      </c>
      <c r="O47" s="27">
        <v>367</v>
      </c>
      <c r="P47" s="27">
        <v>115</v>
      </c>
      <c r="Q47" s="27">
        <v>129</v>
      </c>
      <c r="R47" s="27">
        <v>76</v>
      </c>
      <c r="S47" s="27">
        <v>83</v>
      </c>
      <c r="T47" s="27">
        <v>113</v>
      </c>
      <c r="U47" s="27">
        <v>79</v>
      </c>
      <c r="V47" s="14">
        <f>SUM(C47:U47)</f>
        <v>4163</v>
      </c>
      <c r="W47" s="32" t="s">
        <v>122</v>
      </c>
      <c r="X47" s="34">
        <f>RANK(V47,$V$25:$V$77,0)</f>
        <v>1</v>
      </c>
      <c r="Y47" s="52"/>
      <c r="Z47" t="s">
        <v>181</v>
      </c>
    </row>
    <row r="48" spans="2:26" ht="15">
      <c r="B48" s="1" t="s">
        <v>17</v>
      </c>
      <c r="C48" s="16">
        <f>C47/C22</f>
        <v>0.5393835616438356</v>
      </c>
      <c r="D48" s="16">
        <f>D47/D22</f>
        <v>0.39913232104121477</v>
      </c>
      <c r="E48" s="16">
        <f aca="true" t="shared" si="20" ref="E48:V48">E47/E22</f>
        <v>0.6311688311688312</v>
      </c>
      <c r="F48" s="16">
        <f t="shared" si="20"/>
        <v>0.42494226327944573</v>
      </c>
      <c r="G48" s="16">
        <f t="shared" si="20"/>
        <v>0.6724511930585684</v>
      </c>
      <c r="H48" s="16">
        <f t="shared" si="20"/>
        <v>0.4891304347826087</v>
      </c>
      <c r="I48" s="16">
        <f t="shared" si="20"/>
        <v>0.5714285714285714</v>
      </c>
      <c r="J48" s="16">
        <f t="shared" si="20"/>
        <v>0.776255707762557</v>
      </c>
      <c r="K48" s="16">
        <f t="shared" si="20"/>
        <v>0.5748987854251012</v>
      </c>
      <c r="L48" s="16">
        <f t="shared" si="20"/>
        <v>0.6759581881533101</v>
      </c>
      <c r="M48" s="16">
        <f t="shared" si="20"/>
        <v>0.7133620689655172</v>
      </c>
      <c r="N48" s="16">
        <f t="shared" si="20"/>
        <v>0.5</v>
      </c>
      <c r="O48" s="16">
        <f t="shared" si="20"/>
        <v>0.5853269537480064</v>
      </c>
      <c r="P48" s="16">
        <f t="shared" si="20"/>
        <v>0.15477792732166892</v>
      </c>
      <c r="Q48" s="16">
        <f t="shared" si="20"/>
        <v>0.4708029197080292</v>
      </c>
      <c r="R48" s="16">
        <f t="shared" si="20"/>
        <v>0.39790575916230364</v>
      </c>
      <c r="S48" s="16">
        <f t="shared" si="20"/>
        <v>0.5060975609756098</v>
      </c>
      <c r="T48" s="16">
        <f t="shared" si="20"/>
        <v>0.6384180790960452</v>
      </c>
      <c r="U48" s="16">
        <f t="shared" si="20"/>
        <v>0.3172690763052209</v>
      </c>
      <c r="V48" s="16">
        <f t="shared" si="20"/>
        <v>0.5305212182999872</v>
      </c>
      <c r="W48" s="1" t="s">
        <v>17</v>
      </c>
      <c r="X48" s="35"/>
      <c r="Y48" s="2"/>
      <c r="Z48" s="2"/>
    </row>
    <row r="49" spans="2:26" ht="15">
      <c r="B49" s="1" t="s">
        <v>123</v>
      </c>
      <c r="C49" s="27">
        <v>82</v>
      </c>
      <c r="D49" s="27">
        <v>55</v>
      </c>
      <c r="E49" s="27">
        <v>70</v>
      </c>
      <c r="F49" s="27">
        <v>82</v>
      </c>
      <c r="G49" s="27">
        <v>71</v>
      </c>
      <c r="H49" s="27">
        <v>66</v>
      </c>
      <c r="I49" s="27">
        <v>50</v>
      </c>
      <c r="J49" s="27">
        <v>21</v>
      </c>
      <c r="K49" s="27">
        <v>36</v>
      </c>
      <c r="L49" s="27">
        <v>58</v>
      </c>
      <c r="M49" s="27">
        <v>69</v>
      </c>
      <c r="N49" s="27">
        <v>20</v>
      </c>
      <c r="O49" s="27">
        <v>67</v>
      </c>
      <c r="P49" s="27">
        <v>74</v>
      </c>
      <c r="Q49" s="27">
        <v>24</v>
      </c>
      <c r="R49" s="27">
        <v>31</v>
      </c>
      <c r="S49" s="27">
        <v>36</v>
      </c>
      <c r="T49" s="27">
        <v>16</v>
      </c>
      <c r="U49" s="27">
        <v>43</v>
      </c>
      <c r="V49" s="14">
        <f>SUM(C49:U49)</f>
        <v>971</v>
      </c>
      <c r="W49" s="1" t="s">
        <v>123</v>
      </c>
      <c r="X49" s="34">
        <f>RANK(V49,$V$25:$V$77,0)</f>
        <v>6</v>
      </c>
      <c r="Y49" s="44"/>
      <c r="Z49" s="2" t="s">
        <v>61</v>
      </c>
    </row>
    <row r="50" spans="2:26" ht="15">
      <c r="B50" s="1" t="s">
        <v>17</v>
      </c>
      <c r="C50" s="16">
        <f>C49/C22</f>
        <v>0.1404109589041096</v>
      </c>
      <c r="D50" s="16">
        <f>D49/D22</f>
        <v>0.1193058568329718</v>
      </c>
      <c r="E50" s="16">
        <f aca="true" t="shared" si="21" ref="E50:V50">E49/E22</f>
        <v>0.09090909090909091</v>
      </c>
      <c r="F50" s="16">
        <f t="shared" si="21"/>
        <v>0.18937644341801385</v>
      </c>
      <c r="G50" s="16">
        <f t="shared" si="21"/>
        <v>0.1540130151843818</v>
      </c>
      <c r="H50" s="16">
        <f t="shared" si="21"/>
        <v>0.14347826086956522</v>
      </c>
      <c r="I50" s="16">
        <f t="shared" si="21"/>
        <v>0.1152073732718894</v>
      </c>
      <c r="J50" s="16">
        <f t="shared" si="21"/>
        <v>0.04794520547945205</v>
      </c>
      <c r="K50" s="16">
        <f t="shared" si="21"/>
        <v>0.145748987854251</v>
      </c>
      <c r="L50" s="16">
        <f t="shared" si="21"/>
        <v>0.10104529616724739</v>
      </c>
      <c r="M50" s="16">
        <f t="shared" si="21"/>
        <v>0.14870689655172414</v>
      </c>
      <c r="N50" s="16">
        <f t="shared" si="21"/>
        <v>0.20833333333333334</v>
      </c>
      <c r="O50" s="16">
        <f t="shared" si="21"/>
        <v>0.10685805422647528</v>
      </c>
      <c r="P50" s="16">
        <f t="shared" si="21"/>
        <v>0.09959623149394348</v>
      </c>
      <c r="Q50" s="16">
        <f t="shared" si="21"/>
        <v>0.08759124087591241</v>
      </c>
      <c r="R50" s="16">
        <f t="shared" si="21"/>
        <v>0.16230366492146597</v>
      </c>
      <c r="S50" s="16">
        <f t="shared" si="21"/>
        <v>0.21951219512195122</v>
      </c>
      <c r="T50" s="16">
        <f t="shared" si="21"/>
        <v>0.0903954802259887</v>
      </c>
      <c r="U50" s="16">
        <f t="shared" si="21"/>
        <v>0.17269076305220885</v>
      </c>
      <c r="V50" s="16">
        <f t="shared" si="21"/>
        <v>0.12374155728303811</v>
      </c>
      <c r="W50" s="1" t="s">
        <v>17</v>
      </c>
      <c r="X50" s="35"/>
      <c r="Y50" s="2"/>
      <c r="Z50" s="2"/>
    </row>
    <row r="51" spans="2:26" ht="15">
      <c r="B51" s="1" t="s">
        <v>124</v>
      </c>
      <c r="C51" s="27">
        <v>49</v>
      </c>
      <c r="D51" s="27">
        <v>37</v>
      </c>
      <c r="E51" s="27">
        <v>44</v>
      </c>
      <c r="F51" s="27">
        <v>55</v>
      </c>
      <c r="G51" s="27">
        <v>39</v>
      </c>
      <c r="H51" s="27">
        <v>46</v>
      </c>
      <c r="I51" s="27">
        <v>29</v>
      </c>
      <c r="J51" s="27">
        <v>29</v>
      </c>
      <c r="K51" s="27">
        <v>12</v>
      </c>
      <c r="L51" s="27">
        <v>37</v>
      </c>
      <c r="M51" s="27">
        <v>38</v>
      </c>
      <c r="N51" s="27">
        <v>14</v>
      </c>
      <c r="O51" s="27">
        <v>48</v>
      </c>
      <c r="P51" s="27">
        <v>176</v>
      </c>
      <c r="Q51" s="27">
        <v>24</v>
      </c>
      <c r="R51" s="27">
        <v>12</v>
      </c>
      <c r="S51" s="27">
        <v>18</v>
      </c>
      <c r="T51" s="27">
        <v>15</v>
      </c>
      <c r="U51" s="27">
        <v>24</v>
      </c>
      <c r="V51" s="31">
        <f>SUM(C51:U51)</f>
        <v>746</v>
      </c>
      <c r="W51" s="1" t="s">
        <v>124</v>
      </c>
      <c r="X51" s="34">
        <f>RANK(V51,$V$25:$V$77,0)</f>
        <v>10</v>
      </c>
      <c r="Y51" s="44"/>
      <c r="Z51" s="2" t="s">
        <v>61</v>
      </c>
    </row>
    <row r="52" spans="2:26" ht="15">
      <c r="B52" s="1" t="s">
        <v>17</v>
      </c>
      <c r="C52" s="16">
        <f>C51/C22</f>
        <v>0.0839041095890411</v>
      </c>
      <c r="D52" s="16">
        <f>D51/D22</f>
        <v>0.08026030368763558</v>
      </c>
      <c r="E52" s="16">
        <f aca="true" t="shared" si="22" ref="E52:V52">E51/E22</f>
        <v>0.05714285714285714</v>
      </c>
      <c r="F52" s="16">
        <f t="shared" si="22"/>
        <v>0.12702078521939955</v>
      </c>
      <c r="G52" s="16">
        <f t="shared" si="22"/>
        <v>0.08459869848156182</v>
      </c>
      <c r="H52" s="16">
        <f t="shared" si="22"/>
        <v>0.1</v>
      </c>
      <c r="I52" s="16">
        <f t="shared" si="22"/>
        <v>0.06682027649769585</v>
      </c>
      <c r="J52" s="16">
        <f t="shared" si="22"/>
        <v>0.06621004566210045</v>
      </c>
      <c r="K52" s="16">
        <f t="shared" si="22"/>
        <v>0.048582995951417005</v>
      </c>
      <c r="L52" s="16">
        <f t="shared" si="22"/>
        <v>0.06445993031358885</v>
      </c>
      <c r="M52" s="16">
        <f t="shared" si="22"/>
        <v>0.08189655172413793</v>
      </c>
      <c r="N52" s="16">
        <f t="shared" si="22"/>
        <v>0.14583333333333334</v>
      </c>
      <c r="O52" s="16">
        <f t="shared" si="22"/>
        <v>0.07655502392344497</v>
      </c>
      <c r="P52" s="16">
        <f t="shared" si="22"/>
        <v>0.23687752355316286</v>
      </c>
      <c r="Q52" s="16">
        <f t="shared" si="22"/>
        <v>0.08759124087591241</v>
      </c>
      <c r="R52" s="16">
        <f t="shared" si="22"/>
        <v>0.06282722513089005</v>
      </c>
      <c r="S52" s="16">
        <f t="shared" si="22"/>
        <v>0.10975609756097561</v>
      </c>
      <c r="T52" s="16">
        <f t="shared" si="22"/>
        <v>0.0847457627118644</v>
      </c>
      <c r="U52" s="16">
        <f t="shared" si="22"/>
        <v>0.0963855421686747</v>
      </c>
      <c r="V52" s="16">
        <f t="shared" si="22"/>
        <v>0.09506817892188098</v>
      </c>
      <c r="W52" s="1" t="s">
        <v>17</v>
      </c>
      <c r="X52" s="35"/>
      <c r="Y52" s="2"/>
      <c r="Z52" s="2"/>
    </row>
    <row r="53" spans="2:26" ht="15">
      <c r="B53" s="1" t="s">
        <v>125</v>
      </c>
      <c r="C53" s="25">
        <v>19</v>
      </c>
      <c r="D53" s="25">
        <v>26</v>
      </c>
      <c r="E53" s="25">
        <v>48</v>
      </c>
      <c r="F53" s="25">
        <v>32</v>
      </c>
      <c r="G53" s="25">
        <v>22</v>
      </c>
      <c r="H53" s="25">
        <v>27</v>
      </c>
      <c r="I53" s="25">
        <v>46</v>
      </c>
      <c r="J53" s="25">
        <v>20</v>
      </c>
      <c r="K53" s="25">
        <v>12</v>
      </c>
      <c r="L53" s="25">
        <v>24</v>
      </c>
      <c r="M53" s="25">
        <v>37</v>
      </c>
      <c r="N53" s="25">
        <v>7</v>
      </c>
      <c r="O53" s="25">
        <v>21</v>
      </c>
      <c r="P53" s="25">
        <v>28</v>
      </c>
      <c r="Q53" s="25">
        <v>16</v>
      </c>
      <c r="R53" s="25">
        <v>8</v>
      </c>
      <c r="S53" s="25">
        <v>13</v>
      </c>
      <c r="T53" s="25">
        <v>8</v>
      </c>
      <c r="U53" s="25">
        <v>16</v>
      </c>
      <c r="V53" s="31">
        <f>SUM(C53:U53)</f>
        <v>430</v>
      </c>
      <c r="W53" s="1" t="s">
        <v>125</v>
      </c>
      <c r="X53" s="34">
        <f>RANK(V53,$V$25:$V$77,0)</f>
        <v>21</v>
      </c>
      <c r="Y53" s="16"/>
      <c r="Z53" s="2" t="s">
        <v>184</v>
      </c>
    </row>
    <row r="54" spans="2:26" ht="15">
      <c r="B54" s="1" t="s">
        <v>17</v>
      </c>
      <c r="C54" s="16">
        <f>C53/C22</f>
        <v>0.032534246575342464</v>
      </c>
      <c r="D54" s="16">
        <f>D53/D22</f>
        <v>0.05639913232104121</v>
      </c>
      <c r="E54" s="16">
        <f aca="true" t="shared" si="23" ref="E54:V54">E53/E22</f>
        <v>0.06233766233766234</v>
      </c>
      <c r="F54" s="16">
        <f t="shared" si="23"/>
        <v>0.07390300230946882</v>
      </c>
      <c r="G54" s="16">
        <f t="shared" si="23"/>
        <v>0.04772234273318872</v>
      </c>
      <c r="H54" s="16">
        <f t="shared" si="23"/>
        <v>0.058695652173913045</v>
      </c>
      <c r="I54" s="16">
        <f t="shared" si="23"/>
        <v>0.10599078341013825</v>
      </c>
      <c r="J54" s="16">
        <f t="shared" si="23"/>
        <v>0.045662100456621</v>
      </c>
      <c r="K54" s="16">
        <f t="shared" si="23"/>
        <v>0.048582995951417005</v>
      </c>
      <c r="L54" s="16">
        <f t="shared" si="23"/>
        <v>0.041811846689895474</v>
      </c>
      <c r="M54" s="16">
        <f t="shared" si="23"/>
        <v>0.07974137931034483</v>
      </c>
      <c r="N54" s="16">
        <f t="shared" si="23"/>
        <v>0.07291666666666667</v>
      </c>
      <c r="O54" s="16">
        <f t="shared" si="23"/>
        <v>0.03349282296650718</v>
      </c>
      <c r="P54" s="16">
        <f t="shared" si="23"/>
        <v>0.03768506056527591</v>
      </c>
      <c r="Q54" s="16">
        <f t="shared" si="23"/>
        <v>0.058394160583941604</v>
      </c>
      <c r="R54" s="16">
        <f t="shared" si="23"/>
        <v>0.041884816753926704</v>
      </c>
      <c r="S54" s="16">
        <f t="shared" si="23"/>
        <v>0.07926829268292683</v>
      </c>
      <c r="T54" s="16">
        <f t="shared" si="23"/>
        <v>0.04519774011299435</v>
      </c>
      <c r="U54" s="16">
        <f t="shared" si="23"/>
        <v>0.0642570281124498</v>
      </c>
      <c r="V54" s="16">
        <f t="shared" si="23"/>
        <v>0.054798011979100295</v>
      </c>
      <c r="W54" s="1" t="s">
        <v>17</v>
      </c>
      <c r="X54" s="35"/>
      <c r="Y54" s="2"/>
      <c r="Z54" s="2"/>
    </row>
    <row r="55" spans="2:26" ht="15">
      <c r="B55" s="1" t="s">
        <v>126</v>
      </c>
      <c r="C55" s="25">
        <v>31</v>
      </c>
      <c r="D55" s="25">
        <v>20</v>
      </c>
      <c r="E55" s="25">
        <v>42</v>
      </c>
      <c r="F55" s="25">
        <v>42</v>
      </c>
      <c r="G55" s="25">
        <v>22</v>
      </c>
      <c r="H55" s="25">
        <v>32</v>
      </c>
      <c r="I55" s="25">
        <v>21</v>
      </c>
      <c r="J55" s="25">
        <v>29</v>
      </c>
      <c r="K55" s="25">
        <v>23</v>
      </c>
      <c r="L55" s="25">
        <v>37</v>
      </c>
      <c r="M55" s="25">
        <v>38</v>
      </c>
      <c r="N55" s="25">
        <v>11</v>
      </c>
      <c r="O55" s="25">
        <v>41</v>
      </c>
      <c r="P55" s="25">
        <v>228</v>
      </c>
      <c r="Q55" s="25">
        <v>9</v>
      </c>
      <c r="R55" s="25">
        <v>21</v>
      </c>
      <c r="S55" s="25">
        <v>9</v>
      </c>
      <c r="T55" s="25">
        <v>26</v>
      </c>
      <c r="U55" s="25">
        <v>40</v>
      </c>
      <c r="V55" s="14">
        <f>SUM(C55:U55)</f>
        <v>722</v>
      </c>
      <c r="W55" s="1" t="s">
        <v>126</v>
      </c>
      <c r="X55" s="34">
        <f>RANK(V55,$V$25:$V$77,0)</f>
        <v>11</v>
      </c>
      <c r="Y55" s="8"/>
      <c r="Z55" s="9" t="s">
        <v>183</v>
      </c>
    </row>
    <row r="56" spans="2:26" ht="15">
      <c r="B56" s="1" t="s">
        <v>17</v>
      </c>
      <c r="C56" s="16">
        <f>C55/C22</f>
        <v>0.053082191780821915</v>
      </c>
      <c r="D56" s="16">
        <f>D55/D22</f>
        <v>0.04338394793926247</v>
      </c>
      <c r="E56" s="16">
        <f aca="true" t="shared" si="24" ref="E56:V56">E55/E22</f>
        <v>0.05454545454545454</v>
      </c>
      <c r="F56" s="16">
        <f t="shared" si="24"/>
        <v>0.09699769053117784</v>
      </c>
      <c r="G56" s="16">
        <f t="shared" si="24"/>
        <v>0.04772234273318872</v>
      </c>
      <c r="H56" s="16">
        <f t="shared" si="24"/>
        <v>0.06956521739130435</v>
      </c>
      <c r="I56" s="16">
        <f t="shared" si="24"/>
        <v>0.04838709677419355</v>
      </c>
      <c r="J56" s="16">
        <f t="shared" si="24"/>
        <v>0.06621004566210045</v>
      </c>
      <c r="K56" s="16">
        <f t="shared" si="24"/>
        <v>0.0931174089068826</v>
      </c>
      <c r="L56" s="16">
        <f t="shared" si="24"/>
        <v>0.06445993031358885</v>
      </c>
      <c r="M56" s="16">
        <f t="shared" si="24"/>
        <v>0.08189655172413793</v>
      </c>
      <c r="N56" s="16">
        <f t="shared" si="24"/>
        <v>0.11458333333333333</v>
      </c>
      <c r="O56" s="16">
        <f t="shared" si="24"/>
        <v>0.06539074960127592</v>
      </c>
      <c r="P56" s="16">
        <f t="shared" si="24"/>
        <v>0.30686406460296095</v>
      </c>
      <c r="Q56" s="16">
        <f t="shared" si="24"/>
        <v>0.032846715328467155</v>
      </c>
      <c r="R56" s="16">
        <f t="shared" si="24"/>
        <v>0.1099476439790576</v>
      </c>
      <c r="S56" s="16">
        <f t="shared" si="24"/>
        <v>0.054878048780487805</v>
      </c>
      <c r="T56" s="16">
        <f t="shared" si="24"/>
        <v>0.14689265536723164</v>
      </c>
      <c r="U56" s="16">
        <f t="shared" si="24"/>
        <v>0.1606425702811245</v>
      </c>
      <c r="V56" s="16">
        <f t="shared" si="24"/>
        <v>0.09200968523002422</v>
      </c>
      <c r="W56" s="1" t="s">
        <v>17</v>
      </c>
      <c r="X56" s="35"/>
      <c r="Y56" s="2"/>
      <c r="Z56" s="2"/>
    </row>
    <row r="57" spans="2:26" ht="15">
      <c r="B57" s="1" t="s">
        <v>127</v>
      </c>
      <c r="C57" s="25">
        <v>46</v>
      </c>
      <c r="D57" s="25">
        <v>35</v>
      </c>
      <c r="E57" s="25">
        <v>30</v>
      </c>
      <c r="F57" s="25">
        <v>51</v>
      </c>
      <c r="G57" s="25">
        <v>36</v>
      </c>
      <c r="H57" s="27">
        <v>49</v>
      </c>
      <c r="I57" s="27">
        <v>49</v>
      </c>
      <c r="J57" s="27">
        <v>26</v>
      </c>
      <c r="K57" s="27">
        <v>42</v>
      </c>
      <c r="L57" s="27">
        <v>60</v>
      </c>
      <c r="M57" s="27">
        <v>32</v>
      </c>
      <c r="N57" s="27">
        <v>5</v>
      </c>
      <c r="O57" s="27">
        <v>52</v>
      </c>
      <c r="P57" s="27">
        <v>21</v>
      </c>
      <c r="Q57" s="27">
        <v>12</v>
      </c>
      <c r="R57" s="27">
        <v>10</v>
      </c>
      <c r="S57" s="27">
        <v>11</v>
      </c>
      <c r="T57" s="27">
        <v>6</v>
      </c>
      <c r="U57" s="27">
        <v>19</v>
      </c>
      <c r="V57" s="14">
        <f>SUM(C57:U57)</f>
        <v>592</v>
      </c>
      <c r="W57" s="1" t="s">
        <v>127</v>
      </c>
      <c r="X57" s="34">
        <f>RANK(V57,$V$25:$V$77,0)</f>
        <v>15</v>
      </c>
      <c r="Y57" s="16"/>
      <c r="Z57" s="2" t="s">
        <v>184</v>
      </c>
    </row>
    <row r="58" spans="2:26" ht="15">
      <c r="B58" s="1" t="s">
        <v>17</v>
      </c>
      <c r="C58" s="16">
        <f>C57/C22</f>
        <v>0.07876712328767123</v>
      </c>
      <c r="D58" s="16">
        <f>D57/D22</f>
        <v>0.07592190889370933</v>
      </c>
      <c r="E58" s="16">
        <f aca="true" t="shared" si="25" ref="E58:V58">E57/E22</f>
        <v>0.03896103896103896</v>
      </c>
      <c r="F58" s="16">
        <f t="shared" si="25"/>
        <v>0.11778290993071594</v>
      </c>
      <c r="G58" s="16">
        <f t="shared" si="25"/>
        <v>0.07809110629067245</v>
      </c>
      <c r="H58" s="16">
        <f t="shared" si="25"/>
        <v>0.10652173913043478</v>
      </c>
      <c r="I58" s="16">
        <f t="shared" si="25"/>
        <v>0.11290322580645161</v>
      </c>
      <c r="J58" s="16">
        <f t="shared" si="25"/>
        <v>0.0593607305936073</v>
      </c>
      <c r="K58" s="16">
        <f t="shared" si="25"/>
        <v>0.1700404858299595</v>
      </c>
      <c r="L58" s="16">
        <f t="shared" si="25"/>
        <v>0.10452961672473868</v>
      </c>
      <c r="M58" s="16">
        <f t="shared" si="25"/>
        <v>0.06896551724137931</v>
      </c>
      <c r="N58" s="16">
        <f t="shared" si="25"/>
        <v>0.052083333333333336</v>
      </c>
      <c r="O58" s="16">
        <f t="shared" si="25"/>
        <v>0.08293460925039872</v>
      </c>
      <c r="P58" s="16">
        <f t="shared" si="25"/>
        <v>0.02826379542395693</v>
      </c>
      <c r="Q58" s="16">
        <f t="shared" si="25"/>
        <v>0.043795620437956206</v>
      </c>
      <c r="R58" s="16">
        <f t="shared" si="25"/>
        <v>0.05235602094240838</v>
      </c>
      <c r="S58" s="16">
        <f t="shared" si="25"/>
        <v>0.06707317073170732</v>
      </c>
      <c r="T58" s="16">
        <f t="shared" si="25"/>
        <v>0.03389830508474576</v>
      </c>
      <c r="U58" s="16">
        <f t="shared" si="25"/>
        <v>0.07630522088353414</v>
      </c>
      <c r="V58" s="16">
        <f t="shared" si="25"/>
        <v>0.07544284439913343</v>
      </c>
      <c r="W58" s="1" t="s">
        <v>17</v>
      </c>
      <c r="X58" s="35"/>
      <c r="Y58" s="2"/>
      <c r="Z58" s="2"/>
    </row>
    <row r="59" spans="2:26" ht="15">
      <c r="B59" s="1" t="s">
        <v>128</v>
      </c>
      <c r="C59" s="25">
        <v>53</v>
      </c>
      <c r="D59" s="25">
        <v>26</v>
      </c>
      <c r="E59" s="25">
        <v>30</v>
      </c>
      <c r="F59" s="25">
        <v>29</v>
      </c>
      <c r="G59" s="25">
        <v>24</v>
      </c>
      <c r="H59" s="27">
        <v>34</v>
      </c>
      <c r="I59" s="27">
        <v>43</v>
      </c>
      <c r="J59" s="27">
        <v>35</v>
      </c>
      <c r="K59" s="27">
        <v>17</v>
      </c>
      <c r="L59" s="27">
        <v>25</v>
      </c>
      <c r="M59" s="27">
        <v>24</v>
      </c>
      <c r="N59" s="27">
        <v>8</v>
      </c>
      <c r="O59" s="27">
        <v>31</v>
      </c>
      <c r="P59" s="27">
        <v>26</v>
      </c>
      <c r="Q59" s="27">
        <v>8</v>
      </c>
      <c r="R59" s="27">
        <v>12</v>
      </c>
      <c r="S59" s="27">
        <v>8</v>
      </c>
      <c r="T59" s="27">
        <v>9</v>
      </c>
      <c r="U59" s="27">
        <v>24</v>
      </c>
      <c r="V59" s="14">
        <f>SUM(C59:U59)</f>
        <v>466</v>
      </c>
      <c r="W59" s="1" t="s">
        <v>128</v>
      </c>
      <c r="X59" s="34">
        <f>RANK(V59,$V$25:$V$77,0)</f>
        <v>18</v>
      </c>
      <c r="Y59" s="49"/>
      <c r="Z59" s="9" t="s">
        <v>187</v>
      </c>
    </row>
    <row r="60" spans="2:26" ht="15">
      <c r="B60" s="1" t="s">
        <v>17</v>
      </c>
      <c r="C60" s="16">
        <f>C59/C22</f>
        <v>0.09075342465753425</v>
      </c>
      <c r="D60" s="16">
        <f>D59/D22</f>
        <v>0.05639913232104121</v>
      </c>
      <c r="E60" s="16">
        <f aca="true" t="shared" si="26" ref="E60:V60">E59/E22</f>
        <v>0.03896103896103896</v>
      </c>
      <c r="F60" s="16">
        <f t="shared" si="26"/>
        <v>0.06697459584295612</v>
      </c>
      <c r="G60" s="16">
        <f t="shared" si="26"/>
        <v>0.052060737527114966</v>
      </c>
      <c r="H60" s="16">
        <f t="shared" si="26"/>
        <v>0.07391304347826087</v>
      </c>
      <c r="I60" s="16">
        <f t="shared" si="26"/>
        <v>0.09907834101382489</v>
      </c>
      <c r="J60" s="16">
        <f t="shared" si="26"/>
        <v>0.07990867579908675</v>
      </c>
      <c r="K60" s="16">
        <f t="shared" si="26"/>
        <v>0.06882591093117409</v>
      </c>
      <c r="L60" s="16">
        <f t="shared" si="26"/>
        <v>0.04355400696864112</v>
      </c>
      <c r="M60" s="16">
        <f t="shared" si="26"/>
        <v>0.05172413793103448</v>
      </c>
      <c r="N60" s="16">
        <f t="shared" si="26"/>
        <v>0.08333333333333333</v>
      </c>
      <c r="O60" s="16">
        <f t="shared" si="26"/>
        <v>0.049441786283891544</v>
      </c>
      <c r="P60" s="16">
        <f t="shared" si="26"/>
        <v>0.034993270524899055</v>
      </c>
      <c r="Q60" s="16">
        <f t="shared" si="26"/>
        <v>0.029197080291970802</v>
      </c>
      <c r="R60" s="16">
        <f t="shared" si="26"/>
        <v>0.06282722513089005</v>
      </c>
      <c r="S60" s="16">
        <f t="shared" si="26"/>
        <v>0.04878048780487805</v>
      </c>
      <c r="T60" s="16">
        <f t="shared" si="26"/>
        <v>0.05084745762711865</v>
      </c>
      <c r="U60" s="16">
        <f t="shared" si="26"/>
        <v>0.0963855421686747</v>
      </c>
      <c r="V60" s="16">
        <f t="shared" si="26"/>
        <v>0.05938575251688544</v>
      </c>
      <c r="W60" s="1" t="s">
        <v>17</v>
      </c>
      <c r="X60" s="35"/>
      <c r="Y60" s="2"/>
      <c r="Z60" s="2"/>
    </row>
    <row r="61" spans="2:26" ht="15">
      <c r="B61" s="1" t="s">
        <v>129</v>
      </c>
      <c r="C61" s="25">
        <v>225</v>
      </c>
      <c r="D61" s="25">
        <v>96</v>
      </c>
      <c r="E61" s="25">
        <v>523</v>
      </c>
      <c r="F61" s="25">
        <v>119</v>
      </c>
      <c r="G61" s="25">
        <v>250</v>
      </c>
      <c r="H61" s="27">
        <v>188</v>
      </c>
      <c r="I61" s="27">
        <v>97</v>
      </c>
      <c r="J61" s="27">
        <v>23</v>
      </c>
      <c r="K61" s="27">
        <v>55</v>
      </c>
      <c r="L61" s="27">
        <v>228</v>
      </c>
      <c r="M61" s="27">
        <v>186</v>
      </c>
      <c r="N61" s="27">
        <v>22</v>
      </c>
      <c r="O61" s="27">
        <v>305</v>
      </c>
      <c r="P61" s="27">
        <v>320</v>
      </c>
      <c r="Q61" s="27">
        <v>111</v>
      </c>
      <c r="R61" s="27">
        <v>60</v>
      </c>
      <c r="S61" s="27">
        <v>61</v>
      </c>
      <c r="T61" s="27">
        <v>110</v>
      </c>
      <c r="U61" s="27">
        <v>58</v>
      </c>
      <c r="V61" s="31">
        <f>SUM(C61:U61)</f>
        <v>3037</v>
      </c>
      <c r="W61" s="32" t="s">
        <v>129</v>
      </c>
      <c r="X61" s="34">
        <f>RANK(V61,$V$25:$V$77,0)</f>
        <v>4</v>
      </c>
      <c r="Y61" s="52"/>
      <c r="Z61" t="s">
        <v>181</v>
      </c>
    </row>
    <row r="62" spans="2:26" ht="15">
      <c r="B62" s="1" t="s">
        <v>17</v>
      </c>
      <c r="C62" s="16">
        <f>C61/C22</f>
        <v>0.3852739726027397</v>
      </c>
      <c r="D62" s="16">
        <f>D61/D22</f>
        <v>0.20824295010845986</v>
      </c>
      <c r="E62" s="16">
        <f aca="true" t="shared" si="27" ref="E62:V62">E61/E22</f>
        <v>0.6792207792207792</v>
      </c>
      <c r="F62" s="16">
        <f t="shared" si="27"/>
        <v>0.2748267898383372</v>
      </c>
      <c r="G62" s="16">
        <f t="shared" si="27"/>
        <v>0.5422993492407809</v>
      </c>
      <c r="H62" s="16">
        <f t="shared" si="27"/>
        <v>0.40869565217391307</v>
      </c>
      <c r="I62" s="16">
        <f t="shared" si="27"/>
        <v>0.22350230414746544</v>
      </c>
      <c r="J62" s="16">
        <f t="shared" si="27"/>
        <v>0.05251141552511415</v>
      </c>
      <c r="K62" s="16">
        <f t="shared" si="27"/>
        <v>0.22267206477732793</v>
      </c>
      <c r="L62" s="16">
        <f t="shared" si="27"/>
        <v>0.397212543554007</v>
      </c>
      <c r="M62" s="16">
        <f t="shared" si="27"/>
        <v>0.40086206896551724</v>
      </c>
      <c r="N62" s="16">
        <f t="shared" si="27"/>
        <v>0.22916666666666666</v>
      </c>
      <c r="O62" s="16">
        <f t="shared" si="27"/>
        <v>0.4864433811802233</v>
      </c>
      <c r="P62" s="16">
        <f t="shared" si="27"/>
        <v>0.4306864064602961</v>
      </c>
      <c r="Q62" s="16">
        <f t="shared" si="27"/>
        <v>0.4051094890510949</v>
      </c>
      <c r="R62" s="16">
        <f t="shared" si="27"/>
        <v>0.31413612565445026</v>
      </c>
      <c r="S62" s="16">
        <f t="shared" si="27"/>
        <v>0.3719512195121951</v>
      </c>
      <c r="T62" s="16">
        <f t="shared" si="27"/>
        <v>0.6214689265536724</v>
      </c>
      <c r="U62" s="16">
        <f t="shared" si="27"/>
        <v>0.23293172690763053</v>
      </c>
      <c r="V62" s="16">
        <f t="shared" si="27"/>
        <v>0.38702688925704093</v>
      </c>
      <c r="W62" s="1" t="s">
        <v>17</v>
      </c>
      <c r="X62" s="35"/>
      <c r="Y62" s="2"/>
      <c r="Z62" s="2"/>
    </row>
    <row r="63" spans="2:26" ht="15">
      <c r="B63" s="1" t="s">
        <v>130</v>
      </c>
      <c r="C63" s="25">
        <v>20</v>
      </c>
      <c r="D63" s="25">
        <v>18</v>
      </c>
      <c r="E63" s="25">
        <v>24</v>
      </c>
      <c r="F63" s="25">
        <v>30</v>
      </c>
      <c r="G63" s="25">
        <v>21</v>
      </c>
      <c r="H63" s="27">
        <v>27</v>
      </c>
      <c r="I63" s="27">
        <v>24</v>
      </c>
      <c r="J63" s="27">
        <v>15</v>
      </c>
      <c r="K63" s="27">
        <v>19</v>
      </c>
      <c r="L63" s="27">
        <v>20</v>
      </c>
      <c r="M63" s="27">
        <v>52</v>
      </c>
      <c r="N63" s="27">
        <v>4</v>
      </c>
      <c r="O63" s="27">
        <v>26</v>
      </c>
      <c r="P63" s="27">
        <v>39</v>
      </c>
      <c r="Q63" s="27">
        <v>8</v>
      </c>
      <c r="R63" s="27">
        <v>20</v>
      </c>
      <c r="S63" s="27">
        <v>10</v>
      </c>
      <c r="T63" s="27">
        <v>4</v>
      </c>
      <c r="U63" s="27">
        <v>17</v>
      </c>
      <c r="V63" s="14">
        <f>SUM(C63:U63)</f>
        <v>398</v>
      </c>
      <c r="W63" s="1" t="s">
        <v>130</v>
      </c>
      <c r="X63" s="34">
        <f>RANK(V63,$V$25:$V$77,0)</f>
        <v>24</v>
      </c>
      <c r="Y63" s="48"/>
      <c r="Z63" s="2" t="s">
        <v>59</v>
      </c>
    </row>
    <row r="64" spans="2:26" ht="15">
      <c r="B64" s="1" t="s">
        <v>17</v>
      </c>
      <c r="C64" s="16">
        <f>C63/C22</f>
        <v>0.03424657534246575</v>
      </c>
      <c r="D64" s="16">
        <f>D63/D22</f>
        <v>0.039045553145336226</v>
      </c>
      <c r="E64" s="16">
        <f aca="true" t="shared" si="28" ref="E64:V64">E63/E22</f>
        <v>0.03116883116883117</v>
      </c>
      <c r="F64" s="16">
        <f t="shared" si="28"/>
        <v>0.06928406466512702</v>
      </c>
      <c r="G64" s="16">
        <f t="shared" si="28"/>
        <v>0.0455531453362256</v>
      </c>
      <c r="H64" s="16">
        <f t="shared" si="28"/>
        <v>0.058695652173913045</v>
      </c>
      <c r="I64" s="16">
        <f t="shared" si="28"/>
        <v>0.055299539170506916</v>
      </c>
      <c r="J64" s="16">
        <f t="shared" si="28"/>
        <v>0.03424657534246575</v>
      </c>
      <c r="K64" s="16">
        <f t="shared" si="28"/>
        <v>0.07692307692307693</v>
      </c>
      <c r="L64" s="16">
        <f t="shared" si="28"/>
        <v>0.03484320557491289</v>
      </c>
      <c r="M64" s="16">
        <f t="shared" si="28"/>
        <v>0.11206896551724138</v>
      </c>
      <c r="N64" s="16">
        <f t="shared" si="28"/>
        <v>0.041666666666666664</v>
      </c>
      <c r="O64" s="16">
        <f t="shared" si="28"/>
        <v>0.04146730462519936</v>
      </c>
      <c r="P64" s="16">
        <f t="shared" si="28"/>
        <v>0.052489905787348586</v>
      </c>
      <c r="Q64" s="16">
        <f t="shared" si="28"/>
        <v>0.029197080291970802</v>
      </c>
      <c r="R64" s="16">
        <f t="shared" si="28"/>
        <v>0.10471204188481675</v>
      </c>
      <c r="S64" s="16">
        <f t="shared" si="28"/>
        <v>0.06097560975609756</v>
      </c>
      <c r="T64" s="16">
        <f t="shared" si="28"/>
        <v>0.022598870056497175</v>
      </c>
      <c r="U64" s="16">
        <f t="shared" si="28"/>
        <v>0.06827309236947791</v>
      </c>
      <c r="V64" s="16">
        <f t="shared" si="28"/>
        <v>0.050720020389957945</v>
      </c>
      <c r="W64" s="1" t="s">
        <v>17</v>
      </c>
      <c r="X64" s="35"/>
      <c r="Y64" s="2"/>
      <c r="Z64" s="2"/>
    </row>
    <row r="65" spans="2:26" ht="15">
      <c r="B65" s="1" t="s">
        <v>131</v>
      </c>
      <c r="C65" s="27">
        <v>62</v>
      </c>
      <c r="D65" s="27">
        <v>38</v>
      </c>
      <c r="E65" s="27">
        <v>44</v>
      </c>
      <c r="F65" s="27">
        <v>70</v>
      </c>
      <c r="G65" s="27">
        <v>43</v>
      </c>
      <c r="H65" s="27">
        <v>48</v>
      </c>
      <c r="I65" s="27">
        <v>53</v>
      </c>
      <c r="J65" s="27">
        <v>39</v>
      </c>
      <c r="K65" s="27">
        <v>21</v>
      </c>
      <c r="L65" s="27">
        <v>41</v>
      </c>
      <c r="M65" s="27">
        <v>54</v>
      </c>
      <c r="N65" s="27">
        <v>16</v>
      </c>
      <c r="O65" s="27">
        <v>61</v>
      </c>
      <c r="P65" s="27">
        <v>145</v>
      </c>
      <c r="Q65" s="27">
        <v>23</v>
      </c>
      <c r="R65" s="27">
        <v>16</v>
      </c>
      <c r="S65" s="27">
        <v>14</v>
      </c>
      <c r="T65" s="27">
        <v>6</v>
      </c>
      <c r="U65" s="27">
        <v>31</v>
      </c>
      <c r="V65" s="14">
        <f>SUM(C65:U65)</f>
        <v>825</v>
      </c>
      <c r="W65" s="1" t="s">
        <v>131</v>
      </c>
      <c r="X65" s="34">
        <f>RANK(V65,$V$25:$V$77,0)</f>
        <v>8</v>
      </c>
      <c r="Y65" s="44"/>
      <c r="Z65" s="2" t="s">
        <v>61</v>
      </c>
    </row>
    <row r="66" spans="2:26" ht="15">
      <c r="B66" s="1" t="s">
        <v>17</v>
      </c>
      <c r="C66" s="16">
        <f>C65/C22</f>
        <v>0.10616438356164383</v>
      </c>
      <c r="D66" s="16">
        <f>D65/D22</f>
        <v>0.0824295010845987</v>
      </c>
      <c r="E66" s="16">
        <f aca="true" t="shared" si="29" ref="E66:V66">E65/E22</f>
        <v>0.05714285714285714</v>
      </c>
      <c r="F66" s="16">
        <f t="shared" si="29"/>
        <v>0.16166281755196305</v>
      </c>
      <c r="G66" s="16">
        <f t="shared" si="29"/>
        <v>0.09327548806941431</v>
      </c>
      <c r="H66" s="16">
        <f t="shared" si="29"/>
        <v>0.10434782608695652</v>
      </c>
      <c r="I66" s="16">
        <f t="shared" si="29"/>
        <v>0.12211981566820276</v>
      </c>
      <c r="J66" s="16">
        <f t="shared" si="29"/>
        <v>0.08904109589041095</v>
      </c>
      <c r="K66" s="16">
        <f t="shared" si="29"/>
        <v>0.08502024291497975</v>
      </c>
      <c r="L66" s="16">
        <f t="shared" si="29"/>
        <v>0.07142857142857142</v>
      </c>
      <c r="M66" s="16">
        <f t="shared" si="29"/>
        <v>0.11637931034482758</v>
      </c>
      <c r="N66" s="16">
        <f t="shared" si="29"/>
        <v>0.16666666666666666</v>
      </c>
      <c r="O66" s="16">
        <f t="shared" si="29"/>
        <v>0.09728867623604466</v>
      </c>
      <c r="P66" s="16">
        <f t="shared" si="29"/>
        <v>0.19515477792732167</v>
      </c>
      <c r="Q66" s="16">
        <f t="shared" si="29"/>
        <v>0.08394160583941605</v>
      </c>
      <c r="R66" s="16">
        <f t="shared" si="29"/>
        <v>0.08376963350785341</v>
      </c>
      <c r="S66" s="16">
        <f t="shared" si="29"/>
        <v>0.08536585365853659</v>
      </c>
      <c r="T66" s="16">
        <f t="shared" si="29"/>
        <v>0.03389830508474576</v>
      </c>
      <c r="U66" s="16">
        <f t="shared" si="29"/>
        <v>0.12449799196787148</v>
      </c>
      <c r="V66" s="16">
        <f t="shared" si="29"/>
        <v>0.10513572065757615</v>
      </c>
      <c r="W66" s="1" t="s">
        <v>17</v>
      </c>
      <c r="X66" s="35"/>
      <c r="Y66" s="2"/>
      <c r="Z66" s="2"/>
    </row>
    <row r="67" spans="2:26" ht="15">
      <c r="B67" s="1" t="s">
        <v>132</v>
      </c>
      <c r="C67" s="27">
        <v>57</v>
      </c>
      <c r="D67" s="27">
        <v>37</v>
      </c>
      <c r="E67" s="27">
        <v>62</v>
      </c>
      <c r="F67" s="27">
        <v>74</v>
      </c>
      <c r="G67" s="27">
        <v>32</v>
      </c>
      <c r="H67" s="27">
        <v>47</v>
      </c>
      <c r="I67" s="27">
        <v>25</v>
      </c>
      <c r="J67" s="27">
        <v>56</v>
      </c>
      <c r="K67" s="27">
        <v>21</v>
      </c>
      <c r="L67" s="27">
        <v>12</v>
      </c>
      <c r="M67" s="27">
        <v>56</v>
      </c>
      <c r="N67" s="27">
        <v>15</v>
      </c>
      <c r="O67" s="27">
        <v>50</v>
      </c>
      <c r="P67" s="27">
        <v>73</v>
      </c>
      <c r="Q67" s="27">
        <v>19</v>
      </c>
      <c r="R67" s="27">
        <v>22</v>
      </c>
      <c r="S67" s="27">
        <v>13</v>
      </c>
      <c r="T67" s="27">
        <v>10</v>
      </c>
      <c r="U67" s="27">
        <v>25</v>
      </c>
      <c r="V67" s="14">
        <f>SUM(C67:U67)</f>
        <v>706</v>
      </c>
      <c r="W67" s="1" t="s">
        <v>132</v>
      </c>
      <c r="X67" s="34">
        <f>RANK(V67,$V$25:$V$77,0)</f>
        <v>12</v>
      </c>
      <c r="Y67" s="44"/>
      <c r="Z67" s="2" t="s">
        <v>61</v>
      </c>
    </row>
    <row r="68" spans="2:26" ht="15">
      <c r="B68" s="1" t="s">
        <v>17</v>
      </c>
      <c r="C68" s="16">
        <f>C67/C22</f>
        <v>0.0976027397260274</v>
      </c>
      <c r="D68" s="16">
        <f>D67/D22</f>
        <v>0.08026030368763558</v>
      </c>
      <c r="E68" s="16">
        <f aca="true" t="shared" si="30" ref="E68:V68">E67/E22</f>
        <v>0.08051948051948052</v>
      </c>
      <c r="F68" s="16">
        <f t="shared" si="30"/>
        <v>0.17090069284064666</v>
      </c>
      <c r="G68" s="16">
        <f t="shared" si="30"/>
        <v>0.06941431670281996</v>
      </c>
      <c r="H68" s="16">
        <f t="shared" si="30"/>
        <v>0.10217391304347827</v>
      </c>
      <c r="I68" s="16">
        <f t="shared" si="30"/>
        <v>0.0576036866359447</v>
      </c>
      <c r="J68" s="16">
        <f t="shared" si="30"/>
        <v>0.1278538812785388</v>
      </c>
      <c r="K68" s="16">
        <f t="shared" si="30"/>
        <v>0.08502024291497975</v>
      </c>
      <c r="L68" s="16">
        <f t="shared" si="30"/>
        <v>0.020905923344947737</v>
      </c>
      <c r="M68" s="16">
        <f t="shared" si="30"/>
        <v>0.1206896551724138</v>
      </c>
      <c r="N68" s="16">
        <f t="shared" si="30"/>
        <v>0.15625</v>
      </c>
      <c r="O68" s="16">
        <f t="shared" si="30"/>
        <v>0.07974481658692185</v>
      </c>
      <c r="P68" s="16">
        <f t="shared" si="30"/>
        <v>0.09825033647375504</v>
      </c>
      <c r="Q68" s="16">
        <f t="shared" si="30"/>
        <v>0.06934306569343066</v>
      </c>
      <c r="R68" s="16">
        <f t="shared" si="30"/>
        <v>0.11518324607329843</v>
      </c>
      <c r="S68" s="16">
        <f t="shared" si="30"/>
        <v>0.07926829268292683</v>
      </c>
      <c r="T68" s="16">
        <f t="shared" si="30"/>
        <v>0.05649717514124294</v>
      </c>
      <c r="U68" s="16">
        <f t="shared" si="30"/>
        <v>0.10040160642570281</v>
      </c>
      <c r="V68" s="16">
        <f t="shared" si="30"/>
        <v>0.08997068943545304</v>
      </c>
      <c r="W68" s="1" t="s">
        <v>17</v>
      </c>
      <c r="X68" s="35"/>
      <c r="Y68" s="2"/>
      <c r="Z68" s="2"/>
    </row>
    <row r="69" spans="2:26" ht="15">
      <c r="B69" s="1" t="s">
        <v>133</v>
      </c>
      <c r="C69" s="27">
        <v>23</v>
      </c>
      <c r="D69" s="27">
        <v>12</v>
      </c>
      <c r="E69" s="27">
        <v>11</v>
      </c>
      <c r="F69" s="27">
        <v>14</v>
      </c>
      <c r="G69" s="27">
        <v>12</v>
      </c>
      <c r="H69" s="27">
        <v>21</v>
      </c>
      <c r="I69" s="27">
        <v>5</v>
      </c>
      <c r="J69" s="27">
        <v>10</v>
      </c>
      <c r="K69" s="27">
        <v>8</v>
      </c>
      <c r="L69" s="27">
        <v>12</v>
      </c>
      <c r="M69" s="27">
        <v>19</v>
      </c>
      <c r="N69" s="27">
        <v>1</v>
      </c>
      <c r="O69" s="27">
        <v>19</v>
      </c>
      <c r="P69" s="27">
        <v>44</v>
      </c>
      <c r="Q69" s="27">
        <v>5</v>
      </c>
      <c r="R69" s="27">
        <v>8</v>
      </c>
      <c r="S69" s="27">
        <v>4</v>
      </c>
      <c r="T69" s="27">
        <v>3</v>
      </c>
      <c r="U69" s="27">
        <v>11</v>
      </c>
      <c r="V69" s="14">
        <f>SUM(C69:U69)</f>
        <v>242</v>
      </c>
      <c r="W69" s="1" t="s">
        <v>133</v>
      </c>
      <c r="X69" s="34">
        <f>RANK(V69,$V$25:$V$77,0)</f>
        <v>27</v>
      </c>
      <c r="Y69" s="48"/>
      <c r="Z69" s="2" t="s">
        <v>59</v>
      </c>
    </row>
    <row r="70" spans="2:26" ht="15">
      <c r="B70" s="1" t="s">
        <v>17</v>
      </c>
      <c r="C70" s="16">
        <f>C69/C22</f>
        <v>0.039383561643835614</v>
      </c>
      <c r="D70" s="16">
        <f>D69/D22</f>
        <v>0.026030368763557483</v>
      </c>
      <c r="E70" s="16">
        <f aca="true" t="shared" si="31" ref="E70:V70">E69/E22</f>
        <v>0.014285714285714285</v>
      </c>
      <c r="F70" s="16">
        <f t="shared" si="31"/>
        <v>0.03233256351039261</v>
      </c>
      <c r="G70" s="16">
        <f t="shared" si="31"/>
        <v>0.026030368763557483</v>
      </c>
      <c r="H70" s="16">
        <f t="shared" si="31"/>
        <v>0.04565217391304348</v>
      </c>
      <c r="I70" s="16">
        <f t="shared" si="31"/>
        <v>0.01152073732718894</v>
      </c>
      <c r="J70" s="16">
        <f t="shared" si="31"/>
        <v>0.0228310502283105</v>
      </c>
      <c r="K70" s="16">
        <f t="shared" si="31"/>
        <v>0.032388663967611336</v>
      </c>
      <c r="L70" s="16">
        <f t="shared" si="31"/>
        <v>0.020905923344947737</v>
      </c>
      <c r="M70" s="16">
        <f t="shared" si="31"/>
        <v>0.040948275862068964</v>
      </c>
      <c r="N70" s="16">
        <f t="shared" si="31"/>
        <v>0.010416666666666666</v>
      </c>
      <c r="O70" s="16">
        <f t="shared" si="31"/>
        <v>0.030303030303030304</v>
      </c>
      <c r="P70" s="16">
        <f t="shared" si="31"/>
        <v>0.059219380888290714</v>
      </c>
      <c r="Q70" s="16">
        <f t="shared" si="31"/>
        <v>0.01824817518248175</v>
      </c>
      <c r="R70" s="16">
        <f t="shared" si="31"/>
        <v>0.041884816753926704</v>
      </c>
      <c r="S70" s="16">
        <f t="shared" si="31"/>
        <v>0.024390243902439025</v>
      </c>
      <c r="T70" s="16">
        <f t="shared" si="31"/>
        <v>0.01694915254237288</v>
      </c>
      <c r="U70" s="16">
        <f t="shared" si="31"/>
        <v>0.04417670682730924</v>
      </c>
      <c r="V70" s="16">
        <f t="shared" si="31"/>
        <v>0.030839811392889</v>
      </c>
      <c r="W70" s="1" t="s">
        <v>17</v>
      </c>
      <c r="X70" s="35"/>
      <c r="Y70" s="2"/>
      <c r="Z70" s="2"/>
    </row>
    <row r="71" spans="2:26" ht="15">
      <c r="B71" s="1" t="s">
        <v>134</v>
      </c>
      <c r="C71" s="27">
        <v>21</v>
      </c>
      <c r="D71" s="27">
        <v>13</v>
      </c>
      <c r="E71" s="27">
        <v>26</v>
      </c>
      <c r="F71" s="27">
        <v>24</v>
      </c>
      <c r="G71" s="27">
        <v>23</v>
      </c>
      <c r="H71" s="27">
        <v>21</v>
      </c>
      <c r="I71" s="27">
        <v>6</v>
      </c>
      <c r="J71" s="27">
        <v>19</v>
      </c>
      <c r="K71" s="27">
        <v>11</v>
      </c>
      <c r="L71" s="27">
        <v>24</v>
      </c>
      <c r="M71" s="27">
        <v>34</v>
      </c>
      <c r="N71" s="27">
        <v>7</v>
      </c>
      <c r="O71" s="27">
        <v>22</v>
      </c>
      <c r="P71" s="27">
        <v>23</v>
      </c>
      <c r="Q71" s="27">
        <v>13</v>
      </c>
      <c r="R71" s="27">
        <v>15</v>
      </c>
      <c r="S71" s="27">
        <v>14</v>
      </c>
      <c r="T71" s="27">
        <v>3</v>
      </c>
      <c r="U71" s="27">
        <v>20</v>
      </c>
      <c r="V71" s="14">
        <f>SUM(C71:U71)</f>
        <v>339</v>
      </c>
      <c r="W71" s="1" t="s">
        <v>134</v>
      </c>
      <c r="X71" s="34">
        <f>RANK(V71,$V$25:$V$77,0)</f>
        <v>25</v>
      </c>
      <c r="Y71" s="54"/>
      <c r="Z71" s="2" t="s">
        <v>186</v>
      </c>
    </row>
    <row r="72" spans="2:26" ht="15">
      <c r="B72" s="1" t="s">
        <v>17</v>
      </c>
      <c r="C72" s="16">
        <f>C71/C22</f>
        <v>0.03595890410958904</v>
      </c>
      <c r="D72" s="16">
        <f>D71/D22</f>
        <v>0.028199566160520606</v>
      </c>
      <c r="E72" s="16">
        <f aca="true" t="shared" si="32" ref="E72:V72">E71/E22</f>
        <v>0.033766233766233764</v>
      </c>
      <c r="F72" s="16">
        <f t="shared" si="32"/>
        <v>0.05542725173210162</v>
      </c>
      <c r="G72" s="16">
        <f t="shared" si="32"/>
        <v>0.049891540130151846</v>
      </c>
      <c r="H72" s="16">
        <f t="shared" si="32"/>
        <v>0.04565217391304348</v>
      </c>
      <c r="I72" s="16">
        <f t="shared" si="32"/>
        <v>0.013824884792626729</v>
      </c>
      <c r="J72" s="16">
        <f t="shared" si="32"/>
        <v>0.04337899543378995</v>
      </c>
      <c r="K72" s="16">
        <f t="shared" si="32"/>
        <v>0.044534412955465584</v>
      </c>
      <c r="L72" s="16">
        <f t="shared" si="32"/>
        <v>0.041811846689895474</v>
      </c>
      <c r="M72" s="16">
        <f t="shared" si="32"/>
        <v>0.07327586206896551</v>
      </c>
      <c r="N72" s="16">
        <f t="shared" si="32"/>
        <v>0.07291666666666667</v>
      </c>
      <c r="O72" s="16">
        <f t="shared" si="32"/>
        <v>0.03508771929824561</v>
      </c>
      <c r="P72" s="16">
        <f t="shared" si="32"/>
        <v>0.03095558546433378</v>
      </c>
      <c r="Q72" s="16">
        <f t="shared" si="32"/>
        <v>0.04744525547445255</v>
      </c>
      <c r="R72" s="16">
        <f t="shared" si="32"/>
        <v>0.07853403141361257</v>
      </c>
      <c r="S72" s="16">
        <f t="shared" si="32"/>
        <v>0.08536585365853659</v>
      </c>
      <c r="T72" s="16">
        <f t="shared" si="32"/>
        <v>0.01694915254237288</v>
      </c>
      <c r="U72" s="16">
        <f t="shared" si="32"/>
        <v>0.08032128514056225</v>
      </c>
      <c r="V72" s="16">
        <f t="shared" si="32"/>
        <v>0.04320122339747674</v>
      </c>
      <c r="W72" s="1" t="s">
        <v>17</v>
      </c>
      <c r="X72" s="35"/>
      <c r="Y72" s="2"/>
      <c r="Z72" s="2"/>
    </row>
    <row r="73" spans="2:26" ht="15">
      <c r="B73" s="1" t="s">
        <v>135</v>
      </c>
      <c r="C73" s="27">
        <v>276</v>
      </c>
      <c r="D73" s="27">
        <v>109</v>
      </c>
      <c r="E73" s="27">
        <v>694</v>
      </c>
      <c r="F73" s="27">
        <v>144</v>
      </c>
      <c r="G73" s="27">
        <v>271</v>
      </c>
      <c r="H73" s="27">
        <v>190</v>
      </c>
      <c r="I73" s="27">
        <v>102</v>
      </c>
      <c r="J73" s="27">
        <v>291</v>
      </c>
      <c r="K73" s="27">
        <v>65</v>
      </c>
      <c r="L73" s="27">
        <v>381</v>
      </c>
      <c r="M73" s="27">
        <v>195</v>
      </c>
      <c r="N73" s="27">
        <v>29</v>
      </c>
      <c r="O73" s="27">
        <v>355</v>
      </c>
      <c r="P73" s="27">
        <v>127</v>
      </c>
      <c r="Q73" s="27">
        <v>121</v>
      </c>
      <c r="R73" s="27">
        <v>67</v>
      </c>
      <c r="S73" s="27">
        <v>103</v>
      </c>
      <c r="T73" s="27">
        <v>18</v>
      </c>
      <c r="U73" s="27">
        <v>75</v>
      </c>
      <c r="V73" s="31">
        <f>SUM(C73:U73)</f>
        <v>3613</v>
      </c>
      <c r="W73" s="32" t="s">
        <v>135</v>
      </c>
      <c r="X73" s="34">
        <f>RANK(V73,$V$25:$V$77,0)</f>
        <v>2</v>
      </c>
      <c r="Y73" s="52"/>
      <c r="Z73" t="s">
        <v>181</v>
      </c>
    </row>
    <row r="74" spans="2:26" ht="15">
      <c r="B74" s="1" t="s">
        <v>17</v>
      </c>
      <c r="C74" s="16">
        <f>C73/C22</f>
        <v>0.4726027397260274</v>
      </c>
      <c r="D74" s="16">
        <f>D73/D22</f>
        <v>0.23644251626898047</v>
      </c>
      <c r="E74" s="16">
        <f aca="true" t="shared" si="33" ref="E74:V74">E73/E22</f>
        <v>0.9012987012987013</v>
      </c>
      <c r="F74" s="16">
        <f t="shared" si="33"/>
        <v>0.3325635103926097</v>
      </c>
      <c r="G74" s="16">
        <f t="shared" si="33"/>
        <v>0.5878524945770065</v>
      </c>
      <c r="H74" s="16">
        <f t="shared" si="33"/>
        <v>0.41304347826086957</v>
      </c>
      <c r="I74" s="16">
        <f t="shared" si="33"/>
        <v>0.2350230414746544</v>
      </c>
      <c r="J74" s="16">
        <f t="shared" si="33"/>
        <v>0.6643835616438356</v>
      </c>
      <c r="K74" s="16">
        <f t="shared" si="33"/>
        <v>0.2631578947368421</v>
      </c>
      <c r="L74" s="16">
        <f t="shared" si="33"/>
        <v>0.6637630662020906</v>
      </c>
      <c r="M74" s="16">
        <f t="shared" si="33"/>
        <v>0.4202586206896552</v>
      </c>
      <c r="N74" s="16">
        <f t="shared" si="33"/>
        <v>0.3020833333333333</v>
      </c>
      <c r="O74" s="16">
        <f t="shared" si="33"/>
        <v>0.5661881977671451</v>
      </c>
      <c r="P74" s="16">
        <f t="shared" si="33"/>
        <v>0.17092866756393002</v>
      </c>
      <c r="Q74" s="16">
        <f t="shared" si="33"/>
        <v>0.4416058394160584</v>
      </c>
      <c r="R74" s="16">
        <f t="shared" si="33"/>
        <v>0.3507853403141361</v>
      </c>
      <c r="S74" s="16">
        <f t="shared" si="33"/>
        <v>0.6280487804878049</v>
      </c>
      <c r="T74" s="16">
        <f t="shared" si="33"/>
        <v>0.1016949152542373</v>
      </c>
      <c r="U74" s="16">
        <f t="shared" si="33"/>
        <v>0.30120481927710846</v>
      </c>
      <c r="V74" s="16">
        <f t="shared" si="33"/>
        <v>0.46043073786160316</v>
      </c>
      <c r="W74" s="1" t="s">
        <v>17</v>
      </c>
      <c r="X74" s="35"/>
      <c r="Y74" s="2"/>
      <c r="Z74" s="2"/>
    </row>
    <row r="75" spans="2:26" ht="15">
      <c r="B75" s="1" t="s">
        <v>136</v>
      </c>
      <c r="C75" s="27">
        <v>35</v>
      </c>
      <c r="D75" s="27">
        <v>22</v>
      </c>
      <c r="E75" s="27">
        <v>26</v>
      </c>
      <c r="F75" s="27">
        <v>43</v>
      </c>
      <c r="G75" s="27">
        <v>23</v>
      </c>
      <c r="H75" s="27">
        <v>31</v>
      </c>
      <c r="I75" s="27">
        <v>21</v>
      </c>
      <c r="J75" s="27">
        <v>36</v>
      </c>
      <c r="K75" s="27">
        <v>20</v>
      </c>
      <c r="L75" s="27">
        <v>20</v>
      </c>
      <c r="M75" s="27">
        <v>27</v>
      </c>
      <c r="N75" s="27">
        <v>9</v>
      </c>
      <c r="O75" s="27">
        <v>32</v>
      </c>
      <c r="P75" s="27">
        <v>81</v>
      </c>
      <c r="Q75" s="27">
        <v>11</v>
      </c>
      <c r="R75" s="27">
        <v>10</v>
      </c>
      <c r="S75" s="27">
        <v>9</v>
      </c>
      <c r="T75" s="27">
        <v>1</v>
      </c>
      <c r="U75" s="27">
        <v>22</v>
      </c>
      <c r="V75" s="31">
        <f>SUM(C75:U75)</f>
        <v>479</v>
      </c>
      <c r="W75" s="1" t="s">
        <v>136</v>
      </c>
      <c r="X75" s="34">
        <f>RANK(V75,$V$25:$V$77,0)</f>
        <v>17</v>
      </c>
      <c r="Y75" s="44"/>
      <c r="Z75" s="2" t="s">
        <v>61</v>
      </c>
    </row>
    <row r="76" spans="2:26" ht="15">
      <c r="B76" s="1" t="s">
        <v>17</v>
      </c>
      <c r="C76" s="16">
        <f>C75/C22</f>
        <v>0.059931506849315065</v>
      </c>
      <c r="D76" s="16">
        <f>D75/D22</f>
        <v>0.04772234273318872</v>
      </c>
      <c r="E76" s="16">
        <f aca="true" t="shared" si="34" ref="E76:V76">E75/E22</f>
        <v>0.033766233766233764</v>
      </c>
      <c r="F76" s="16">
        <f t="shared" si="34"/>
        <v>0.09930715935334873</v>
      </c>
      <c r="G76" s="16">
        <f t="shared" si="34"/>
        <v>0.049891540130151846</v>
      </c>
      <c r="H76" s="16">
        <f t="shared" si="34"/>
        <v>0.06739130434782609</v>
      </c>
      <c r="I76" s="16">
        <f t="shared" si="34"/>
        <v>0.04838709677419355</v>
      </c>
      <c r="J76" s="16">
        <f t="shared" si="34"/>
        <v>0.0821917808219178</v>
      </c>
      <c r="K76" s="16">
        <f t="shared" si="34"/>
        <v>0.08097165991902834</v>
      </c>
      <c r="L76" s="16">
        <f t="shared" si="34"/>
        <v>0.03484320557491289</v>
      </c>
      <c r="M76" s="16">
        <f t="shared" si="34"/>
        <v>0.05818965517241379</v>
      </c>
      <c r="N76" s="16">
        <f t="shared" si="34"/>
        <v>0.09375</v>
      </c>
      <c r="O76" s="16">
        <f t="shared" si="34"/>
        <v>0.051036682615629984</v>
      </c>
      <c r="P76" s="16">
        <f t="shared" si="34"/>
        <v>0.10901749663526245</v>
      </c>
      <c r="Q76" s="16">
        <f t="shared" si="34"/>
        <v>0.040145985401459854</v>
      </c>
      <c r="R76" s="16">
        <f t="shared" si="34"/>
        <v>0.05235602094240838</v>
      </c>
      <c r="S76" s="16">
        <f t="shared" si="34"/>
        <v>0.054878048780487805</v>
      </c>
      <c r="T76" s="16">
        <f t="shared" si="34"/>
        <v>0.005649717514124294</v>
      </c>
      <c r="U76" s="16">
        <f t="shared" si="34"/>
        <v>0.08835341365461848</v>
      </c>
      <c r="V76" s="16">
        <f t="shared" si="34"/>
        <v>0.06104243659997451</v>
      </c>
      <c r="W76" s="1" t="s">
        <v>17</v>
      </c>
      <c r="X76" s="35"/>
      <c r="Y76" s="2"/>
      <c r="Z76" s="2"/>
    </row>
    <row r="77" spans="2:26" ht="15">
      <c r="B77" s="1" t="s">
        <v>137</v>
      </c>
      <c r="C77" s="27">
        <v>15</v>
      </c>
      <c r="D77" s="27">
        <v>17</v>
      </c>
      <c r="E77" s="27">
        <v>7</v>
      </c>
      <c r="F77" s="27">
        <v>14</v>
      </c>
      <c r="G77" s="27">
        <v>20</v>
      </c>
      <c r="H77" s="27">
        <v>18</v>
      </c>
      <c r="I77" s="27">
        <v>8</v>
      </c>
      <c r="J77" s="27">
        <v>10</v>
      </c>
      <c r="K77" s="27">
        <v>8</v>
      </c>
      <c r="L77" s="27">
        <v>20</v>
      </c>
      <c r="M77" s="27">
        <v>19</v>
      </c>
      <c r="N77" s="27">
        <v>5</v>
      </c>
      <c r="O77" s="27">
        <v>26</v>
      </c>
      <c r="P77" s="27">
        <v>16</v>
      </c>
      <c r="Q77" s="27">
        <v>12</v>
      </c>
      <c r="R77" s="27">
        <v>6</v>
      </c>
      <c r="S77" s="27">
        <v>6</v>
      </c>
      <c r="T77" s="27">
        <v>3</v>
      </c>
      <c r="U77" s="27">
        <v>13</v>
      </c>
      <c r="V77" s="31">
        <f>SUM(C77:U77)</f>
        <v>243</v>
      </c>
      <c r="W77" s="1" t="s">
        <v>137</v>
      </c>
      <c r="X77" s="34">
        <f>RANK(V77,$V$25:$V$77,0)</f>
        <v>26</v>
      </c>
      <c r="Y77" s="54"/>
      <c r="Z77" s="2" t="s">
        <v>186</v>
      </c>
    </row>
    <row r="78" spans="2:26" ht="15">
      <c r="B78" s="1" t="s">
        <v>17</v>
      </c>
      <c r="C78" s="16">
        <f>C77/C22</f>
        <v>0.025684931506849314</v>
      </c>
      <c r="D78" s="16">
        <f>D77/D22</f>
        <v>0.0368763557483731</v>
      </c>
      <c r="E78" s="16">
        <f aca="true" t="shared" si="35" ref="E78:V78">E77/E22</f>
        <v>0.00909090909090909</v>
      </c>
      <c r="F78" s="16">
        <f t="shared" si="35"/>
        <v>0.03233256351039261</v>
      </c>
      <c r="G78" s="16">
        <f t="shared" si="35"/>
        <v>0.04338394793926247</v>
      </c>
      <c r="H78" s="16">
        <f t="shared" si="35"/>
        <v>0.0391304347826087</v>
      </c>
      <c r="I78" s="16">
        <f t="shared" si="35"/>
        <v>0.018433179723502304</v>
      </c>
      <c r="J78" s="16">
        <f t="shared" si="35"/>
        <v>0.0228310502283105</v>
      </c>
      <c r="K78" s="16">
        <f t="shared" si="35"/>
        <v>0.032388663967611336</v>
      </c>
      <c r="L78" s="16">
        <f t="shared" si="35"/>
        <v>0.03484320557491289</v>
      </c>
      <c r="M78" s="16">
        <f t="shared" si="35"/>
        <v>0.040948275862068964</v>
      </c>
      <c r="N78" s="16">
        <f t="shared" si="35"/>
        <v>0.052083333333333336</v>
      </c>
      <c r="O78" s="16">
        <f t="shared" si="35"/>
        <v>0.04146730462519936</v>
      </c>
      <c r="P78" s="16">
        <f t="shared" si="35"/>
        <v>0.021534320323014805</v>
      </c>
      <c r="Q78" s="16">
        <f t="shared" si="35"/>
        <v>0.043795620437956206</v>
      </c>
      <c r="R78" s="16">
        <f t="shared" si="35"/>
        <v>0.031413612565445025</v>
      </c>
      <c r="S78" s="16">
        <f t="shared" si="35"/>
        <v>0.036585365853658534</v>
      </c>
      <c r="T78" s="16">
        <f t="shared" si="35"/>
        <v>0.01694915254237288</v>
      </c>
      <c r="U78" s="16">
        <f t="shared" si="35"/>
        <v>0.05220883534136546</v>
      </c>
      <c r="V78" s="16">
        <f t="shared" si="35"/>
        <v>0.0309672486300497</v>
      </c>
      <c r="W78" s="1" t="s">
        <v>17</v>
      </c>
      <c r="X78" s="35"/>
      <c r="Y78" s="2"/>
      <c r="Z78" s="2"/>
    </row>
    <row r="79" spans="1:24" ht="15">
      <c r="A79" t="s">
        <v>2</v>
      </c>
      <c r="B79" s="1" t="s">
        <v>56</v>
      </c>
      <c r="C79" s="16">
        <f aca="true" t="shared" si="36" ref="C79:V79">C20/C22</f>
        <v>0.03424657534246575</v>
      </c>
      <c r="D79" s="16">
        <f t="shared" si="36"/>
        <v>0.07592190889370933</v>
      </c>
      <c r="E79" s="16">
        <f t="shared" si="36"/>
        <v>0.02207792207792208</v>
      </c>
      <c r="F79" s="16">
        <f t="shared" si="36"/>
        <v>0.03695150115473441</v>
      </c>
      <c r="G79" s="16">
        <f t="shared" si="36"/>
        <v>0.039045553145336226</v>
      </c>
      <c r="H79" s="16">
        <f t="shared" si="36"/>
        <v>0.01956521739130435</v>
      </c>
      <c r="I79" s="16">
        <f t="shared" si="36"/>
        <v>0.055299539170506916</v>
      </c>
      <c r="J79" s="16">
        <f t="shared" si="36"/>
        <v>0.01598173515981735</v>
      </c>
      <c r="K79" s="16">
        <f t="shared" si="36"/>
        <v>0.03643724696356275</v>
      </c>
      <c r="L79" s="16">
        <f t="shared" si="36"/>
        <v>0.01916376306620209</v>
      </c>
      <c r="M79" s="16">
        <f t="shared" si="36"/>
        <v>0.015086206896551725</v>
      </c>
      <c r="N79" s="16">
        <f t="shared" si="36"/>
        <v>0.052083333333333336</v>
      </c>
      <c r="O79" s="16">
        <f t="shared" si="36"/>
        <v>0.05263157894736842</v>
      </c>
      <c r="P79" s="16">
        <f t="shared" si="36"/>
        <v>0.040376850605652756</v>
      </c>
      <c r="Q79" s="16">
        <f t="shared" si="36"/>
        <v>0.051094890510948905</v>
      </c>
      <c r="R79" s="16">
        <f t="shared" si="36"/>
        <v>0.03664921465968586</v>
      </c>
      <c r="S79" s="16">
        <f t="shared" si="36"/>
        <v>0.018292682926829267</v>
      </c>
      <c r="T79" s="16">
        <f t="shared" si="36"/>
        <v>0.05084745762711865</v>
      </c>
      <c r="U79" s="16">
        <f t="shared" si="36"/>
        <v>0.024096385542168676</v>
      </c>
      <c r="V79" s="16">
        <f t="shared" si="36"/>
        <v>0.03568242640499554</v>
      </c>
      <c r="W79" s="1" t="s">
        <v>56</v>
      </c>
      <c r="X79" s="35"/>
    </row>
    <row r="80" spans="1:24" ht="15">
      <c r="A80" t="s">
        <v>2</v>
      </c>
      <c r="B80" s="1" t="s">
        <v>18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" t="s">
        <v>18</v>
      </c>
      <c r="X80" s="35"/>
    </row>
    <row r="81" spans="1:26" ht="15">
      <c r="A81" t="s">
        <v>2</v>
      </c>
      <c r="B81" s="1" t="s">
        <v>19</v>
      </c>
      <c r="C81" s="18"/>
      <c r="D81" s="17"/>
      <c r="E81" s="18"/>
      <c r="F81" s="19"/>
      <c r="G81" s="17"/>
      <c r="H81" s="17"/>
      <c r="I81" s="17"/>
      <c r="J81" s="18"/>
      <c r="K81" s="17"/>
      <c r="L81" s="20"/>
      <c r="M81" s="18"/>
      <c r="N81" s="18"/>
      <c r="O81" s="18"/>
      <c r="P81" s="17"/>
      <c r="Q81" s="17"/>
      <c r="R81" s="17"/>
      <c r="S81" s="17"/>
      <c r="T81" s="17"/>
      <c r="U81" s="17"/>
      <c r="V81" s="28">
        <v>0.66875</v>
      </c>
      <c r="W81" s="1" t="s">
        <v>192</v>
      </c>
      <c r="X81" s="35"/>
      <c r="Y81" s="2"/>
      <c r="Z81" s="2"/>
    </row>
    <row r="82" spans="1:24" ht="15">
      <c r="A82" t="s">
        <v>2</v>
      </c>
      <c r="B82" s="1" t="s">
        <v>20</v>
      </c>
      <c r="C82" s="28">
        <v>0.17361111111111113</v>
      </c>
      <c r="D82" s="28">
        <v>0.37916666666666665</v>
      </c>
      <c r="E82" s="28">
        <v>0.09930555555555555</v>
      </c>
      <c r="F82" s="28">
        <v>0.2777777777777778</v>
      </c>
      <c r="G82" s="28">
        <v>0.21875</v>
      </c>
      <c r="H82" s="28">
        <v>0.2875</v>
      </c>
      <c r="I82" s="28">
        <v>0.12638888888888888</v>
      </c>
      <c r="J82" s="28">
        <v>0.19791666666666666</v>
      </c>
      <c r="K82" s="28">
        <v>0.11041666666666666</v>
      </c>
      <c r="L82" s="28">
        <v>0.10416666666666667</v>
      </c>
      <c r="M82" s="28">
        <v>0.34652777777777777</v>
      </c>
      <c r="N82" s="28">
        <v>0.2222222222222222</v>
      </c>
      <c r="O82" s="28">
        <v>0.23263888888888887</v>
      </c>
      <c r="P82" s="28">
        <v>0.2604166666666667</v>
      </c>
      <c r="Q82" s="28">
        <v>0.1638888888888889</v>
      </c>
      <c r="R82" s="28">
        <v>0.16875</v>
      </c>
      <c r="S82" s="28">
        <v>0.12152777777777778</v>
      </c>
      <c r="T82" s="28">
        <v>0.14791666666666667</v>
      </c>
      <c r="U82" s="28">
        <v>0.15416666666666667</v>
      </c>
      <c r="V82" s="22"/>
      <c r="W82" s="1" t="s">
        <v>20</v>
      </c>
      <c r="X82" s="35"/>
    </row>
    <row r="83" spans="1:24" ht="15">
      <c r="A83" t="s">
        <v>22</v>
      </c>
      <c r="B83" s="1" t="s">
        <v>2</v>
      </c>
      <c r="C83" s="22">
        <v>356</v>
      </c>
      <c r="D83" s="22">
        <v>357</v>
      </c>
      <c r="E83" s="22">
        <v>359</v>
      </c>
      <c r="F83" s="23">
        <v>363</v>
      </c>
      <c r="G83" s="22">
        <v>364</v>
      </c>
      <c r="H83" s="22">
        <v>365</v>
      </c>
      <c r="I83" s="22">
        <v>366</v>
      </c>
      <c r="J83" s="22">
        <v>367</v>
      </c>
      <c r="K83" s="22">
        <v>368</v>
      </c>
      <c r="L83" s="22">
        <v>369</v>
      </c>
      <c r="M83" s="22">
        <v>370</v>
      </c>
      <c r="N83" s="22">
        <v>371</v>
      </c>
      <c r="O83" s="22">
        <v>372</v>
      </c>
      <c r="P83" s="22">
        <v>373</v>
      </c>
      <c r="Q83" s="22">
        <v>374</v>
      </c>
      <c r="R83" s="22">
        <v>375</v>
      </c>
      <c r="S83" s="22">
        <v>376</v>
      </c>
      <c r="T83" s="22">
        <v>377</v>
      </c>
      <c r="U83" s="22">
        <v>378</v>
      </c>
      <c r="V83" s="24" t="s">
        <v>140</v>
      </c>
      <c r="W83" s="1" t="s">
        <v>2</v>
      </c>
      <c r="X83" s="35"/>
    </row>
    <row r="84" spans="1:24" ht="15">
      <c r="A84" t="s">
        <v>2</v>
      </c>
      <c r="B84" s="1" t="s">
        <v>21</v>
      </c>
      <c r="C84" s="14">
        <v>1</v>
      </c>
      <c r="D84" s="14">
        <v>1</v>
      </c>
      <c r="E84" s="14">
        <v>1</v>
      </c>
      <c r="F84" s="14">
        <v>1</v>
      </c>
      <c r="G84" s="14">
        <v>1</v>
      </c>
      <c r="H84" s="14">
        <v>1</v>
      </c>
      <c r="I84" s="14">
        <v>1</v>
      </c>
      <c r="J84" s="14">
        <v>1</v>
      </c>
      <c r="K84" s="14">
        <v>1</v>
      </c>
      <c r="L84" s="14">
        <v>1</v>
      </c>
      <c r="M84" s="14">
        <v>1</v>
      </c>
      <c r="N84" s="14">
        <v>1</v>
      </c>
      <c r="O84" s="14">
        <v>1</v>
      </c>
      <c r="P84" s="14">
        <v>1</v>
      </c>
      <c r="Q84" s="14">
        <v>1</v>
      </c>
      <c r="R84" s="14">
        <v>1</v>
      </c>
      <c r="S84" s="14">
        <v>1</v>
      </c>
      <c r="T84" s="14">
        <v>1</v>
      </c>
      <c r="U84" s="14">
        <v>1</v>
      </c>
      <c r="V84" s="14">
        <f>SUM(C84:U84)</f>
        <v>19</v>
      </c>
      <c r="W84" s="1" t="s">
        <v>169</v>
      </c>
      <c r="X84" s="35"/>
    </row>
    <row r="85" spans="1:24" ht="15">
      <c r="A85" t="s">
        <v>81</v>
      </c>
      <c r="B85" s="1" t="s">
        <v>82</v>
      </c>
      <c r="C85" s="25">
        <f aca="true" t="shared" si="37" ref="C85:V85">C4-C6-C7-C8</f>
        <v>1949</v>
      </c>
      <c r="D85" s="25">
        <f t="shared" si="37"/>
        <v>2073</v>
      </c>
      <c r="E85" s="25">
        <f t="shared" si="37"/>
        <v>808</v>
      </c>
      <c r="F85" s="25">
        <f t="shared" si="37"/>
        <v>1814</v>
      </c>
      <c r="G85" s="25">
        <f t="shared" si="37"/>
        <v>1539</v>
      </c>
      <c r="H85" s="25">
        <f t="shared" si="37"/>
        <v>1736</v>
      </c>
      <c r="I85" s="25">
        <f t="shared" si="37"/>
        <v>1620</v>
      </c>
      <c r="J85" s="25">
        <f t="shared" si="37"/>
        <v>1452</v>
      </c>
      <c r="K85" s="25">
        <f t="shared" si="37"/>
        <v>825</v>
      </c>
      <c r="L85" s="25">
        <f t="shared" si="37"/>
        <v>2036</v>
      </c>
      <c r="M85" s="25">
        <f t="shared" si="37"/>
        <v>1767</v>
      </c>
      <c r="N85" s="25">
        <f t="shared" si="37"/>
        <v>440</v>
      </c>
      <c r="O85" s="25">
        <f t="shared" si="37"/>
        <v>1538</v>
      </c>
      <c r="P85" s="25">
        <f t="shared" si="37"/>
        <v>1828</v>
      </c>
      <c r="Q85" s="25">
        <f t="shared" si="37"/>
        <v>895</v>
      </c>
      <c r="R85" s="25">
        <f t="shared" si="37"/>
        <v>646</v>
      </c>
      <c r="S85" s="25">
        <f t="shared" si="37"/>
        <v>665</v>
      </c>
      <c r="T85" s="25">
        <f t="shared" si="37"/>
        <v>716</v>
      </c>
      <c r="U85" s="25">
        <f t="shared" si="37"/>
        <v>1277</v>
      </c>
      <c r="V85" s="25">
        <f t="shared" si="37"/>
        <v>25624</v>
      </c>
      <c r="W85" s="1" t="s">
        <v>82</v>
      </c>
      <c r="X85" s="35"/>
    </row>
    <row r="86" spans="2:24" ht="15">
      <c r="B86" s="36" t="s">
        <v>83</v>
      </c>
      <c r="C86" s="38">
        <f aca="true" t="shared" si="38" ref="C86:V86">C5-C7-C8-C13</f>
        <v>0</v>
      </c>
      <c r="D86" s="14">
        <f t="shared" si="38"/>
        <v>0</v>
      </c>
      <c r="E86" s="14">
        <f t="shared" si="38"/>
        <v>0</v>
      </c>
      <c r="F86" s="14">
        <f t="shared" si="38"/>
        <v>0</v>
      </c>
      <c r="G86" s="14">
        <f t="shared" si="38"/>
        <v>0</v>
      </c>
      <c r="H86" s="14">
        <f t="shared" si="38"/>
        <v>0</v>
      </c>
      <c r="I86" s="14">
        <f t="shared" si="38"/>
        <v>0</v>
      </c>
      <c r="J86" s="14">
        <f t="shared" si="38"/>
        <v>0</v>
      </c>
      <c r="K86" s="14">
        <f t="shared" si="38"/>
        <v>0</v>
      </c>
      <c r="L86" s="14">
        <f t="shared" si="38"/>
        <v>0</v>
      </c>
      <c r="M86" s="14">
        <f t="shared" si="38"/>
        <v>0</v>
      </c>
      <c r="N86" s="14">
        <f t="shared" si="38"/>
        <v>0</v>
      </c>
      <c r="O86" s="14">
        <f t="shared" si="38"/>
        <v>0</v>
      </c>
      <c r="P86" s="14">
        <f t="shared" si="38"/>
        <v>0</v>
      </c>
      <c r="Q86" s="14">
        <f t="shared" si="38"/>
        <v>0</v>
      </c>
      <c r="R86" s="14">
        <f t="shared" si="38"/>
        <v>0</v>
      </c>
      <c r="S86" s="14">
        <f t="shared" si="38"/>
        <v>0</v>
      </c>
      <c r="T86" s="14">
        <f t="shared" si="38"/>
        <v>0</v>
      </c>
      <c r="U86" s="14">
        <f t="shared" si="38"/>
        <v>0</v>
      </c>
      <c r="V86" s="14">
        <f t="shared" si="38"/>
        <v>0</v>
      </c>
      <c r="W86" s="36" t="s">
        <v>83</v>
      </c>
      <c r="X86" s="35"/>
    </row>
    <row r="87" spans="1:24" ht="15">
      <c r="A87" t="s">
        <v>85</v>
      </c>
      <c r="B87" s="1" t="s">
        <v>84</v>
      </c>
      <c r="C87" s="14">
        <f aca="true" t="shared" si="39" ref="C87:V87">C86-C23+C24</f>
        <v>0</v>
      </c>
      <c r="D87" s="14">
        <f t="shared" si="39"/>
        <v>0</v>
      </c>
      <c r="E87" s="14">
        <f t="shared" si="39"/>
        <v>0</v>
      </c>
      <c r="F87" s="14">
        <f t="shared" si="39"/>
        <v>0</v>
      </c>
      <c r="G87" s="14">
        <f t="shared" si="39"/>
        <v>0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0</v>
      </c>
      <c r="L87" s="14">
        <f t="shared" si="39"/>
        <v>0</v>
      </c>
      <c r="M87" s="14">
        <f t="shared" si="39"/>
        <v>0</v>
      </c>
      <c r="N87" s="14">
        <f t="shared" si="39"/>
        <v>0</v>
      </c>
      <c r="O87" s="14">
        <f t="shared" si="39"/>
        <v>0</v>
      </c>
      <c r="P87" s="14">
        <f t="shared" si="39"/>
        <v>0</v>
      </c>
      <c r="Q87" s="14">
        <f t="shared" si="39"/>
        <v>0</v>
      </c>
      <c r="R87" s="14">
        <f t="shared" si="39"/>
        <v>0</v>
      </c>
      <c r="S87" s="14">
        <f t="shared" si="39"/>
        <v>0</v>
      </c>
      <c r="T87" s="14">
        <f t="shared" si="39"/>
        <v>0</v>
      </c>
      <c r="U87" s="14">
        <f t="shared" si="39"/>
        <v>0</v>
      </c>
      <c r="V87" s="14">
        <f t="shared" si="39"/>
        <v>0</v>
      </c>
      <c r="W87" s="1" t="s">
        <v>84</v>
      </c>
      <c r="X87" s="35"/>
    </row>
    <row r="88" spans="1:24" ht="15">
      <c r="A88" t="s">
        <v>87</v>
      </c>
      <c r="B88" s="1" t="s">
        <v>86</v>
      </c>
      <c r="C88" s="14">
        <f>C20+C21-C15-C14</f>
        <v>0</v>
      </c>
      <c r="D88" s="14">
        <f aca="true" t="shared" si="40" ref="D88:V88">D20+D21-D15-D14</f>
        <v>0</v>
      </c>
      <c r="E88" s="14">
        <f t="shared" si="40"/>
        <v>0</v>
      </c>
      <c r="F88" s="14">
        <f t="shared" si="40"/>
        <v>0</v>
      </c>
      <c r="G88" s="14">
        <f t="shared" si="40"/>
        <v>0</v>
      </c>
      <c r="H88" s="14">
        <f t="shared" si="40"/>
        <v>0</v>
      </c>
      <c r="I88" s="14">
        <f t="shared" si="40"/>
        <v>0</v>
      </c>
      <c r="J88" s="14">
        <f t="shared" si="40"/>
        <v>0</v>
      </c>
      <c r="K88" s="14">
        <f t="shared" si="40"/>
        <v>0</v>
      </c>
      <c r="L88" s="14">
        <f t="shared" si="40"/>
        <v>0</v>
      </c>
      <c r="M88" s="14">
        <f t="shared" si="40"/>
        <v>0</v>
      </c>
      <c r="N88" s="14">
        <f t="shared" si="40"/>
        <v>0</v>
      </c>
      <c r="O88" s="14">
        <f t="shared" si="40"/>
        <v>0</v>
      </c>
      <c r="P88" s="14">
        <f t="shared" si="40"/>
        <v>0</v>
      </c>
      <c r="Q88" s="14">
        <f t="shared" si="40"/>
        <v>0</v>
      </c>
      <c r="R88" s="14">
        <f t="shared" si="40"/>
        <v>0</v>
      </c>
      <c r="S88" s="14">
        <f t="shared" si="40"/>
        <v>0</v>
      </c>
      <c r="T88" s="14">
        <f t="shared" si="40"/>
        <v>0</v>
      </c>
      <c r="U88" s="14">
        <f t="shared" si="40"/>
        <v>0</v>
      </c>
      <c r="V88" s="14">
        <f t="shared" si="40"/>
        <v>0</v>
      </c>
      <c r="W88" s="1" t="s">
        <v>86</v>
      </c>
      <c r="X88" s="35"/>
    </row>
    <row r="89" spans="2:24" ht="15">
      <c r="B89" s="1" t="s">
        <v>62</v>
      </c>
      <c r="C89" s="25">
        <f>C25+C27+C29+C31+C33+C35+C37+C39+C41+C43+C45+C47+C49+C51+C53+C55+C57+C59+C61+C63+C65+C67+C69+C71+C73+C75+C77</f>
        <v>2276</v>
      </c>
      <c r="D89" s="25">
        <f aca="true" t="shared" si="41" ref="D89:U89">D25+D27+D29+D31+D33+D35+D37+D39+D41+D43+D45+D47+D49+D51+D53+D55+D57+D59+D61+D63+D65+D67+D69+D71+D73+D75+D77</f>
        <v>1274</v>
      </c>
      <c r="E89" s="25">
        <f t="shared" si="41"/>
        <v>2933</v>
      </c>
      <c r="F89" s="25">
        <f t="shared" si="41"/>
        <v>1674</v>
      </c>
      <c r="G89" s="25">
        <f t="shared" si="41"/>
        <v>1990</v>
      </c>
      <c r="H89" s="25">
        <f t="shared" si="41"/>
        <v>1976</v>
      </c>
      <c r="I89" s="25">
        <f t="shared" si="41"/>
        <v>1429</v>
      </c>
      <c r="J89" s="25">
        <f t="shared" si="41"/>
        <v>1624</v>
      </c>
      <c r="K89" s="25">
        <f t="shared" si="41"/>
        <v>853</v>
      </c>
      <c r="L89" s="25">
        <f t="shared" si="41"/>
        <v>2537</v>
      </c>
      <c r="M89" s="25">
        <f t="shared" si="41"/>
        <v>1983</v>
      </c>
      <c r="N89" s="25">
        <f t="shared" si="41"/>
        <v>357</v>
      </c>
      <c r="O89" s="25">
        <f t="shared" si="41"/>
        <v>2788</v>
      </c>
      <c r="P89" s="25">
        <f t="shared" si="41"/>
        <v>2104</v>
      </c>
      <c r="Q89" s="25">
        <f t="shared" si="41"/>
        <v>915</v>
      </c>
      <c r="R89" s="25">
        <f t="shared" si="41"/>
        <v>659</v>
      </c>
      <c r="S89" s="25">
        <f t="shared" si="41"/>
        <v>704</v>
      </c>
      <c r="T89" s="25">
        <f t="shared" si="41"/>
        <v>658</v>
      </c>
      <c r="U89" s="25">
        <f t="shared" si="41"/>
        <v>936</v>
      </c>
      <c r="V89" s="25">
        <f>V25+V27+V29+V31+V33+V35+V37+V39+V41+V43+V45+V47+V49+V51+V53+V55+V57+V59+V61+V63+V65+V67+V69+V71+V73+V75+V77</f>
        <v>29670</v>
      </c>
      <c r="W89" s="1" t="s">
        <v>62</v>
      </c>
      <c r="X89" s="35"/>
    </row>
    <row r="90" spans="1:24" ht="15">
      <c r="A90" t="s">
        <v>88</v>
      </c>
      <c r="B90" s="1" t="s">
        <v>180</v>
      </c>
      <c r="C90" s="25">
        <f>PRODUCT(C21,5)-C89</f>
        <v>544</v>
      </c>
      <c r="D90" s="25">
        <f>PRODUCT(D21,5)-D89</f>
        <v>856</v>
      </c>
      <c r="E90" s="25">
        <f aca="true" t="shared" si="42" ref="E90:V90">PRODUCT(E21,5)-E89</f>
        <v>832</v>
      </c>
      <c r="F90" s="25">
        <f t="shared" si="42"/>
        <v>411</v>
      </c>
      <c r="G90" s="25">
        <f t="shared" si="42"/>
        <v>225</v>
      </c>
      <c r="H90" s="25">
        <f t="shared" si="42"/>
        <v>279</v>
      </c>
      <c r="I90" s="25">
        <f t="shared" si="42"/>
        <v>621</v>
      </c>
      <c r="J90" s="25">
        <f t="shared" si="42"/>
        <v>531</v>
      </c>
      <c r="K90" s="25">
        <f t="shared" si="42"/>
        <v>337</v>
      </c>
      <c r="L90" s="25">
        <f t="shared" si="42"/>
        <v>278</v>
      </c>
      <c r="M90" s="25">
        <f t="shared" si="42"/>
        <v>302</v>
      </c>
      <c r="N90" s="25">
        <f t="shared" si="42"/>
        <v>98</v>
      </c>
      <c r="O90" s="25">
        <f t="shared" si="42"/>
        <v>182</v>
      </c>
      <c r="P90" s="25">
        <f t="shared" si="42"/>
        <v>1461</v>
      </c>
      <c r="Q90" s="25">
        <f t="shared" si="42"/>
        <v>385</v>
      </c>
      <c r="R90" s="25">
        <f t="shared" si="42"/>
        <v>261</v>
      </c>
      <c r="S90" s="25">
        <f t="shared" si="42"/>
        <v>101</v>
      </c>
      <c r="T90" s="25">
        <f t="shared" si="42"/>
        <v>182</v>
      </c>
      <c r="U90" s="25">
        <f t="shared" si="42"/>
        <v>279</v>
      </c>
      <c r="V90" s="25">
        <f t="shared" si="42"/>
        <v>8165</v>
      </c>
      <c r="W90" s="1" t="s">
        <v>172</v>
      </c>
      <c r="X90" s="35"/>
    </row>
    <row r="91" spans="1:24" ht="15">
      <c r="A91" t="s">
        <v>89</v>
      </c>
      <c r="B91" s="10" t="s">
        <v>91</v>
      </c>
      <c r="C91" s="14">
        <f aca="true" t="shared" si="43" ref="C91:V91">C8-C14</f>
        <v>0</v>
      </c>
      <c r="D91" s="14">
        <f t="shared" si="43"/>
        <v>0</v>
      </c>
      <c r="E91" s="14">
        <f t="shared" si="43"/>
        <v>0</v>
      </c>
      <c r="F91" s="14">
        <f t="shared" si="43"/>
        <v>0</v>
      </c>
      <c r="G91" s="14">
        <f t="shared" si="43"/>
        <v>0</v>
      </c>
      <c r="H91" s="14">
        <f t="shared" si="43"/>
        <v>0</v>
      </c>
      <c r="I91" s="14">
        <f t="shared" si="43"/>
        <v>0</v>
      </c>
      <c r="J91" s="14">
        <f t="shared" si="43"/>
        <v>0</v>
      </c>
      <c r="K91" s="14">
        <f t="shared" si="43"/>
        <v>0</v>
      </c>
      <c r="L91" s="14">
        <f t="shared" si="43"/>
        <v>0</v>
      </c>
      <c r="M91" s="14">
        <f t="shared" si="43"/>
        <v>0</v>
      </c>
      <c r="N91" s="14">
        <f t="shared" si="43"/>
        <v>0</v>
      </c>
      <c r="O91" s="14">
        <f t="shared" si="43"/>
        <v>0</v>
      </c>
      <c r="P91" s="14">
        <f t="shared" si="43"/>
        <v>0</v>
      </c>
      <c r="Q91" s="14">
        <f t="shared" si="43"/>
        <v>0</v>
      </c>
      <c r="R91" s="14">
        <f t="shared" si="43"/>
        <v>0</v>
      </c>
      <c r="S91" s="14">
        <f t="shared" si="43"/>
        <v>0</v>
      </c>
      <c r="T91" s="14">
        <f t="shared" si="43"/>
        <v>0</v>
      </c>
      <c r="U91" s="14">
        <f t="shared" si="43"/>
        <v>0</v>
      </c>
      <c r="V91" s="14">
        <f t="shared" si="43"/>
        <v>0</v>
      </c>
      <c r="W91" s="10" t="s">
        <v>91</v>
      </c>
      <c r="X91" s="35"/>
    </row>
    <row r="92" spans="1:24" ht="15">
      <c r="A92" t="s">
        <v>90</v>
      </c>
      <c r="B92" s="10" t="s">
        <v>170</v>
      </c>
      <c r="C92" s="14">
        <f>C6+C7-C15</f>
        <v>0</v>
      </c>
      <c r="D92" s="14">
        <f aca="true" t="shared" si="44" ref="D92:V92">D6+D7-D15</f>
        <v>0</v>
      </c>
      <c r="E92" s="14">
        <f t="shared" si="44"/>
        <v>0</v>
      </c>
      <c r="F92" s="14">
        <f t="shared" si="44"/>
        <v>0</v>
      </c>
      <c r="G92" s="14">
        <f t="shared" si="44"/>
        <v>0</v>
      </c>
      <c r="H92" s="14">
        <f t="shared" si="44"/>
        <v>0</v>
      </c>
      <c r="I92" s="14">
        <f t="shared" si="44"/>
        <v>0</v>
      </c>
      <c r="J92" s="14">
        <f t="shared" si="44"/>
        <v>0</v>
      </c>
      <c r="K92" s="14">
        <f t="shared" si="44"/>
        <v>0</v>
      </c>
      <c r="L92" s="14">
        <f t="shared" si="44"/>
        <v>0</v>
      </c>
      <c r="M92" s="14">
        <f t="shared" si="44"/>
        <v>27</v>
      </c>
      <c r="N92" s="14">
        <f t="shared" si="44"/>
        <v>0</v>
      </c>
      <c r="O92" s="14">
        <f t="shared" si="44"/>
        <v>0</v>
      </c>
      <c r="P92" s="14">
        <f t="shared" si="44"/>
        <v>0</v>
      </c>
      <c r="Q92" s="14">
        <f t="shared" si="44"/>
        <v>0</v>
      </c>
      <c r="R92" s="14">
        <f t="shared" si="44"/>
        <v>1</v>
      </c>
      <c r="S92" s="14">
        <f t="shared" si="44"/>
        <v>0</v>
      </c>
      <c r="T92" s="14">
        <f t="shared" si="44"/>
        <v>1</v>
      </c>
      <c r="U92" s="14">
        <f t="shared" si="44"/>
        <v>0</v>
      </c>
      <c r="V92" s="14">
        <f t="shared" si="44"/>
        <v>29</v>
      </c>
      <c r="W92" s="10" t="s">
        <v>170</v>
      </c>
      <c r="X92" s="35"/>
    </row>
    <row r="93" spans="2:23" ht="15">
      <c r="B93" s="10" t="s">
        <v>173</v>
      </c>
      <c r="C93" s="43">
        <f aca="true" t="shared" si="45" ref="C93:L93">C89/C21</f>
        <v>4.035460992907802</v>
      </c>
      <c r="D93" s="43">
        <f t="shared" si="45"/>
        <v>2.9906103286384975</v>
      </c>
      <c r="E93" s="43">
        <f t="shared" si="45"/>
        <v>3.895086321381142</v>
      </c>
      <c r="F93" s="43">
        <f t="shared" si="45"/>
        <v>4.014388489208633</v>
      </c>
      <c r="G93" s="43">
        <f t="shared" si="45"/>
        <v>4.492099322799097</v>
      </c>
      <c r="H93" s="43">
        <f t="shared" si="45"/>
        <v>4.381374722838138</v>
      </c>
      <c r="I93" s="43">
        <f t="shared" si="45"/>
        <v>3.4853658536585366</v>
      </c>
      <c r="J93" s="43">
        <f t="shared" si="45"/>
        <v>3.7679814385150814</v>
      </c>
      <c r="K93" s="43">
        <f t="shared" si="45"/>
        <v>3.5840336134453783</v>
      </c>
      <c r="L93" s="43">
        <f t="shared" si="45"/>
        <v>4.506216696269982</v>
      </c>
      <c r="M93" s="43">
        <f>M89/M21</f>
        <v>4.339168490153173</v>
      </c>
      <c r="N93" s="43">
        <f aca="true" t="shared" si="46" ref="N93:V93">N89/N21</f>
        <v>3.923076923076923</v>
      </c>
      <c r="O93" s="43">
        <f t="shared" si="46"/>
        <v>4.693602693602694</v>
      </c>
      <c r="P93" s="43">
        <f t="shared" si="46"/>
        <v>2.950911640953717</v>
      </c>
      <c r="Q93" s="43">
        <f t="shared" si="46"/>
        <v>3.519230769230769</v>
      </c>
      <c r="R93" s="43">
        <f t="shared" si="46"/>
        <v>3.5815217391304346</v>
      </c>
      <c r="S93" s="43">
        <f t="shared" si="46"/>
        <v>4.372670807453416</v>
      </c>
      <c r="T93" s="43">
        <f t="shared" si="46"/>
        <v>3.9166666666666665</v>
      </c>
      <c r="U93" s="43">
        <f t="shared" si="46"/>
        <v>3.8518518518518516</v>
      </c>
      <c r="V93" s="43">
        <f t="shared" si="46"/>
        <v>3.9209726443768997</v>
      </c>
      <c r="W93" s="10" t="s">
        <v>173</v>
      </c>
    </row>
    <row r="94" spans="1:18" ht="12.75">
      <c r="A94" s="60" t="s">
        <v>194</v>
      </c>
      <c r="B94" s="59"/>
      <c r="C94" s="61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38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2"/>
  <sheetViews>
    <sheetView workbookViewId="0" topLeftCell="A1">
      <pane xSplit="2" ySplit="2" topLeftCell="A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S19" sqref="AS19"/>
    </sheetView>
  </sheetViews>
  <sheetFormatPr defaultColWidth="9.00390625" defaultRowHeight="12.75"/>
  <cols>
    <col min="2" max="2" width="23.125" style="0" customWidth="1"/>
    <col min="3" max="3" width="10.25390625" style="0" bestFit="1" customWidth="1"/>
    <col min="46" max="46" width="23.875" style="0" customWidth="1"/>
  </cols>
  <sheetData>
    <row r="1" spans="1:45" ht="12.75">
      <c r="A1" t="s">
        <v>53</v>
      </c>
      <c r="B1" t="s">
        <v>164</v>
      </c>
      <c r="C1" s="4" t="s">
        <v>94</v>
      </c>
      <c r="D1" s="4" t="s">
        <v>95</v>
      </c>
      <c r="E1" s="5">
        <v>339</v>
      </c>
      <c r="F1" s="5">
        <v>340</v>
      </c>
      <c r="G1" s="5">
        <v>341</v>
      </c>
      <c r="H1" s="5">
        <v>342</v>
      </c>
      <c r="I1" s="5">
        <v>343</v>
      </c>
      <c r="J1" s="5">
        <v>344</v>
      </c>
      <c r="K1" s="5">
        <v>345</v>
      </c>
      <c r="L1" s="5">
        <v>346</v>
      </c>
      <c r="M1" s="5">
        <v>347</v>
      </c>
      <c r="N1" s="5">
        <v>348</v>
      </c>
      <c r="O1" s="5">
        <v>349</v>
      </c>
      <c r="P1" s="5">
        <v>350</v>
      </c>
      <c r="Q1" s="5">
        <v>351</v>
      </c>
      <c r="R1" s="5">
        <v>352</v>
      </c>
      <c r="S1" s="5">
        <v>353</v>
      </c>
      <c r="T1" s="5">
        <v>354</v>
      </c>
      <c r="U1" s="5">
        <v>355</v>
      </c>
      <c r="V1" s="5">
        <v>356</v>
      </c>
      <c r="W1" s="5">
        <v>357</v>
      </c>
      <c r="X1" s="5">
        <v>358</v>
      </c>
      <c r="Y1" s="5">
        <v>359</v>
      </c>
      <c r="Z1" s="5">
        <v>360</v>
      </c>
      <c r="AA1" s="5">
        <v>361</v>
      </c>
      <c r="AB1" s="5">
        <v>362</v>
      </c>
      <c r="AC1" s="7">
        <v>363</v>
      </c>
      <c r="AD1" s="5">
        <v>364</v>
      </c>
      <c r="AE1" s="5">
        <v>365</v>
      </c>
      <c r="AF1" s="5">
        <v>366</v>
      </c>
      <c r="AG1" s="5">
        <v>367</v>
      </c>
      <c r="AH1" s="5">
        <v>368</v>
      </c>
      <c r="AI1" s="5">
        <v>369</v>
      </c>
      <c r="AJ1" s="5">
        <v>370</v>
      </c>
      <c r="AK1" s="5">
        <v>371</v>
      </c>
      <c r="AL1" s="5">
        <v>372</v>
      </c>
      <c r="AM1" s="5">
        <v>373</v>
      </c>
      <c r="AN1" s="5">
        <v>374</v>
      </c>
      <c r="AO1" s="5">
        <v>375</v>
      </c>
      <c r="AP1" s="5">
        <v>376</v>
      </c>
      <c r="AQ1" s="5">
        <v>377</v>
      </c>
      <c r="AR1" s="5">
        <v>378</v>
      </c>
      <c r="AS1" s="11" t="s">
        <v>1</v>
      </c>
    </row>
    <row r="2" spans="1:45" ht="12.75">
      <c r="A2" s="5" t="s">
        <v>1</v>
      </c>
      <c r="B2" s="6" t="s">
        <v>54</v>
      </c>
      <c r="C2" s="4" t="s">
        <v>24</v>
      </c>
      <c r="D2" s="4" t="s">
        <v>25</v>
      </c>
      <c r="E2" s="4" t="s">
        <v>26</v>
      </c>
      <c r="F2" s="5" t="s">
        <v>27</v>
      </c>
      <c r="G2" s="4" t="s">
        <v>28</v>
      </c>
      <c r="H2" s="4" t="s">
        <v>29</v>
      </c>
      <c r="I2" s="4" t="s">
        <v>30</v>
      </c>
      <c r="J2" s="4" t="s">
        <v>45</v>
      </c>
      <c r="K2" s="4" t="s">
        <v>31</v>
      </c>
      <c r="L2" s="4" t="s">
        <v>32</v>
      </c>
      <c r="M2" s="4" t="s">
        <v>33</v>
      </c>
      <c r="N2" s="4" t="s">
        <v>98</v>
      </c>
      <c r="O2" s="5" t="s">
        <v>99</v>
      </c>
      <c r="P2" s="5" t="s">
        <v>100</v>
      </c>
      <c r="Q2" s="4" t="s">
        <v>35</v>
      </c>
      <c r="R2" s="4" t="s">
        <v>101</v>
      </c>
      <c r="S2" s="4" t="s">
        <v>102</v>
      </c>
      <c r="T2" s="5" t="s">
        <v>104</v>
      </c>
      <c r="U2" s="4" t="s">
        <v>103</v>
      </c>
      <c r="V2" s="4" t="s">
        <v>36</v>
      </c>
      <c r="W2" s="4" t="s">
        <v>37</v>
      </c>
      <c r="X2" s="4" t="s">
        <v>105</v>
      </c>
      <c r="Y2" s="4" t="s">
        <v>38</v>
      </c>
      <c r="Z2" s="5" t="s">
        <v>39</v>
      </c>
      <c r="AA2" s="4" t="s">
        <v>34</v>
      </c>
      <c r="AB2" s="4" t="s">
        <v>106</v>
      </c>
      <c r="AC2" s="4" t="s">
        <v>40</v>
      </c>
      <c r="AD2" s="4" t="s">
        <v>41</v>
      </c>
      <c r="AE2" s="4" t="s">
        <v>42</v>
      </c>
      <c r="AF2" s="5" t="s">
        <v>107</v>
      </c>
      <c r="AG2" s="4" t="s">
        <v>108</v>
      </c>
      <c r="AH2" s="4" t="s">
        <v>109</v>
      </c>
      <c r="AI2" s="4" t="s">
        <v>43</v>
      </c>
      <c r="AJ2" s="4" t="s">
        <v>44</v>
      </c>
      <c r="AK2" s="5" t="s">
        <v>110</v>
      </c>
      <c r="AL2" s="4" t="s">
        <v>46</v>
      </c>
      <c r="AM2" s="5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5" t="s">
        <v>176</v>
      </c>
    </row>
    <row r="3" spans="1:48" ht="12.75">
      <c r="A3" t="s">
        <v>2</v>
      </c>
      <c r="B3" t="s">
        <v>2</v>
      </c>
      <c r="C3" s="13"/>
      <c r="D3" s="13"/>
      <c r="E3" s="13"/>
      <c r="F3" s="14"/>
      <c r="G3" s="13"/>
      <c r="H3" s="13"/>
      <c r="I3" s="14"/>
      <c r="J3" s="13"/>
      <c r="K3" s="13"/>
      <c r="L3" s="13"/>
      <c r="M3" s="13"/>
      <c r="N3" s="13"/>
      <c r="O3" s="14"/>
      <c r="P3" s="14"/>
      <c r="Q3" s="13"/>
      <c r="R3" s="13"/>
      <c r="S3" s="13"/>
      <c r="T3" s="14"/>
      <c r="U3" s="13"/>
      <c r="V3" s="14"/>
      <c r="W3" s="13"/>
      <c r="X3" s="13"/>
      <c r="Y3" s="14"/>
      <c r="Z3" s="13"/>
      <c r="AA3" s="13"/>
      <c r="AB3" s="13"/>
      <c r="AC3" s="13"/>
      <c r="AD3" s="14"/>
      <c r="AE3" s="13"/>
      <c r="AF3" s="13"/>
      <c r="AG3" s="14"/>
      <c r="AH3" s="14"/>
      <c r="AI3" s="13"/>
      <c r="AJ3" s="14"/>
      <c r="AK3" s="13"/>
      <c r="AL3" s="13"/>
      <c r="AM3" s="13"/>
      <c r="AN3" s="13"/>
      <c r="AO3" s="13"/>
      <c r="AP3" s="13"/>
      <c r="AQ3" s="13"/>
      <c r="AR3" s="13"/>
      <c r="AS3" s="14">
        <v>67578</v>
      </c>
      <c r="AT3" t="s">
        <v>189</v>
      </c>
      <c r="AU3" s="5" t="s">
        <v>190</v>
      </c>
      <c r="AV3" s="5" t="s">
        <v>191</v>
      </c>
    </row>
    <row r="4" spans="1:48" ht="12.75">
      <c r="A4">
        <v>1</v>
      </c>
      <c r="B4" t="s">
        <v>0</v>
      </c>
      <c r="C4" s="14">
        <v>343</v>
      </c>
      <c r="D4" s="14">
        <v>18</v>
      </c>
      <c r="E4" s="14">
        <v>869</v>
      </c>
      <c r="F4" s="14">
        <v>1121</v>
      </c>
      <c r="G4" s="14">
        <v>1506</v>
      </c>
      <c r="H4" s="14">
        <v>1614</v>
      </c>
      <c r="I4" s="14">
        <v>1728</v>
      </c>
      <c r="J4" s="14">
        <v>936</v>
      </c>
      <c r="K4" s="14">
        <v>2004</v>
      </c>
      <c r="L4" s="14">
        <v>227</v>
      </c>
      <c r="M4" s="14">
        <v>2007</v>
      </c>
      <c r="N4" s="14">
        <v>1688</v>
      </c>
      <c r="O4" s="14">
        <v>2313</v>
      </c>
      <c r="P4" s="14">
        <v>2145</v>
      </c>
      <c r="Q4" s="14">
        <v>1465</v>
      </c>
      <c r="R4" s="14">
        <v>1445</v>
      </c>
      <c r="S4" s="14">
        <v>2028</v>
      </c>
      <c r="T4" s="14">
        <v>2483</v>
      </c>
      <c r="U4" s="14">
        <v>805</v>
      </c>
      <c r="V4" s="14">
        <v>2533</v>
      </c>
      <c r="W4" s="14">
        <v>2534</v>
      </c>
      <c r="X4" s="14">
        <v>2113</v>
      </c>
      <c r="Y4" s="14">
        <v>1578</v>
      </c>
      <c r="Z4" s="14">
        <v>3031</v>
      </c>
      <c r="AA4" s="14">
        <v>989</v>
      </c>
      <c r="AB4" s="14">
        <v>1334</v>
      </c>
      <c r="AC4" s="14">
        <v>2247</v>
      </c>
      <c r="AD4" s="14">
        <v>2000</v>
      </c>
      <c r="AE4" s="14">
        <v>2196</v>
      </c>
      <c r="AF4" s="14">
        <v>2054</v>
      </c>
      <c r="AG4" s="14">
        <v>1890</v>
      </c>
      <c r="AH4" s="14">
        <v>1072</v>
      </c>
      <c r="AI4" s="14">
        <v>2610</v>
      </c>
      <c r="AJ4" s="14">
        <v>2258</v>
      </c>
      <c r="AK4" s="14">
        <v>536</v>
      </c>
      <c r="AL4" s="14">
        <v>2165</v>
      </c>
      <c r="AM4" s="14">
        <v>2571</v>
      </c>
      <c r="AN4" s="14">
        <v>1169</v>
      </c>
      <c r="AO4" s="14">
        <v>838</v>
      </c>
      <c r="AP4" s="14">
        <v>829</v>
      </c>
      <c r="AQ4" s="14">
        <v>894</v>
      </c>
      <c r="AR4" s="14">
        <v>1526</v>
      </c>
      <c r="AS4" s="14">
        <f>SUM(C4:AR4)</f>
        <v>67712</v>
      </c>
      <c r="AT4" t="s">
        <v>0</v>
      </c>
      <c r="AU4" s="57">
        <f>AS4-AS3</f>
        <v>134</v>
      </c>
      <c r="AV4" s="2">
        <f>AU4/AS4</f>
        <v>0.001978969754253308</v>
      </c>
    </row>
    <row r="5" spans="1:46" ht="15">
      <c r="A5">
        <v>2</v>
      </c>
      <c r="B5" s="1" t="s">
        <v>3</v>
      </c>
      <c r="C5" s="14">
        <v>250</v>
      </c>
      <c r="D5" s="14">
        <v>18</v>
      </c>
      <c r="E5" s="14">
        <v>750</v>
      </c>
      <c r="F5" s="14">
        <v>1000</v>
      </c>
      <c r="G5" s="14">
        <v>1250</v>
      </c>
      <c r="H5" s="14">
        <v>1500</v>
      </c>
      <c r="I5" s="14">
        <v>1500</v>
      </c>
      <c r="J5" s="14">
        <v>750</v>
      </c>
      <c r="K5" s="14">
        <v>1750</v>
      </c>
      <c r="L5" s="14">
        <v>183</v>
      </c>
      <c r="M5" s="14">
        <v>1750</v>
      </c>
      <c r="N5" s="14">
        <v>1500</v>
      </c>
      <c r="O5" s="14">
        <v>2000</v>
      </c>
      <c r="P5" s="14">
        <v>2000</v>
      </c>
      <c r="Q5" s="14">
        <v>1250</v>
      </c>
      <c r="R5" s="14">
        <v>1250</v>
      </c>
      <c r="S5" s="14">
        <v>1750</v>
      </c>
      <c r="T5" s="14">
        <v>2250</v>
      </c>
      <c r="U5" s="14">
        <v>750</v>
      </c>
      <c r="V5" s="14">
        <v>2250</v>
      </c>
      <c r="W5" s="14">
        <v>2250</v>
      </c>
      <c r="X5" s="14">
        <v>2000</v>
      </c>
      <c r="Y5" s="14">
        <v>1500</v>
      </c>
      <c r="Z5" s="14">
        <v>2500</v>
      </c>
      <c r="AA5" s="14">
        <v>750</v>
      </c>
      <c r="AB5" s="14">
        <v>1000</v>
      </c>
      <c r="AC5" s="14">
        <v>2000</v>
      </c>
      <c r="AD5" s="14">
        <v>1750</v>
      </c>
      <c r="AE5" s="14">
        <v>2000</v>
      </c>
      <c r="AF5" s="14">
        <v>1750</v>
      </c>
      <c r="AG5" s="14">
        <v>1750</v>
      </c>
      <c r="AH5" s="14">
        <v>1000</v>
      </c>
      <c r="AI5" s="14">
        <v>2250</v>
      </c>
      <c r="AJ5" s="14">
        <v>2000</v>
      </c>
      <c r="AK5" s="14">
        <v>500</v>
      </c>
      <c r="AL5" s="14">
        <v>2000</v>
      </c>
      <c r="AM5" s="14">
        <v>2000</v>
      </c>
      <c r="AN5" s="14">
        <v>1000</v>
      </c>
      <c r="AO5" s="14">
        <v>750</v>
      </c>
      <c r="AP5" s="14">
        <v>750</v>
      </c>
      <c r="AQ5" s="14">
        <v>750</v>
      </c>
      <c r="AR5" s="14">
        <v>1250</v>
      </c>
      <c r="AS5" s="14">
        <f>SUM(C5:AR5)</f>
        <v>59201</v>
      </c>
      <c r="AT5" s="1" t="s">
        <v>3</v>
      </c>
    </row>
    <row r="6" spans="1:46" ht="15">
      <c r="A6">
        <v>3</v>
      </c>
      <c r="B6" s="1" t="s">
        <v>4</v>
      </c>
      <c r="C6" s="14">
        <v>2</v>
      </c>
      <c r="D6" s="14">
        <v>1</v>
      </c>
      <c r="E6" s="14">
        <v>14</v>
      </c>
      <c r="F6" s="14">
        <v>16</v>
      </c>
      <c r="G6" s="14">
        <v>13</v>
      </c>
      <c r="H6" s="14">
        <v>18</v>
      </c>
      <c r="I6" s="14">
        <v>21</v>
      </c>
      <c r="J6" s="14">
        <v>6</v>
      </c>
      <c r="K6" s="14">
        <v>14</v>
      </c>
      <c r="L6" s="14">
        <v>1</v>
      </c>
      <c r="M6" s="14">
        <v>13</v>
      </c>
      <c r="N6" s="14">
        <v>19</v>
      </c>
      <c r="O6" s="14">
        <v>17</v>
      </c>
      <c r="P6" s="14">
        <v>21</v>
      </c>
      <c r="Q6" s="14">
        <v>9</v>
      </c>
      <c r="R6" s="14">
        <v>17</v>
      </c>
      <c r="S6" s="14">
        <v>26</v>
      </c>
      <c r="T6" s="14">
        <v>21</v>
      </c>
      <c r="U6" s="14">
        <v>5</v>
      </c>
      <c r="V6" s="14">
        <v>11</v>
      </c>
      <c r="W6" s="14">
        <v>19</v>
      </c>
      <c r="X6" s="14">
        <v>35</v>
      </c>
      <c r="Y6" s="14">
        <v>20</v>
      </c>
      <c r="Z6" s="14">
        <v>25</v>
      </c>
      <c r="AA6" s="14">
        <v>10</v>
      </c>
      <c r="AB6" s="14">
        <v>23</v>
      </c>
      <c r="AC6" s="14">
        <v>28</v>
      </c>
      <c r="AD6" s="14">
        <v>29</v>
      </c>
      <c r="AE6" s="14">
        <v>30</v>
      </c>
      <c r="AF6" s="14">
        <v>22</v>
      </c>
      <c r="AG6" s="14">
        <v>10</v>
      </c>
      <c r="AH6" s="14">
        <v>6</v>
      </c>
      <c r="AI6" s="14">
        <v>16</v>
      </c>
      <c r="AJ6" s="14">
        <v>27</v>
      </c>
      <c r="AK6" s="14">
        <v>3</v>
      </c>
      <c r="AL6" s="14">
        <v>21</v>
      </c>
      <c r="AM6" s="14">
        <v>14</v>
      </c>
      <c r="AN6" s="14">
        <v>4</v>
      </c>
      <c r="AO6" s="14">
        <v>3</v>
      </c>
      <c r="AP6" s="14">
        <v>3</v>
      </c>
      <c r="AQ6" s="14">
        <v>5</v>
      </c>
      <c r="AR6" s="14">
        <v>8</v>
      </c>
      <c r="AS6" s="14">
        <f>SUM(C6:AR6)</f>
        <v>626</v>
      </c>
      <c r="AT6" s="1" t="s">
        <v>4</v>
      </c>
    </row>
    <row r="7" spans="1:46" ht="15">
      <c r="A7">
        <v>4</v>
      </c>
      <c r="B7" s="1" t="s">
        <v>5</v>
      </c>
      <c r="C7" s="14">
        <v>81</v>
      </c>
      <c r="D7" s="14">
        <v>2</v>
      </c>
      <c r="E7" s="14">
        <v>178</v>
      </c>
      <c r="F7" s="14">
        <v>238</v>
      </c>
      <c r="G7" s="14">
        <v>380</v>
      </c>
      <c r="H7" s="14">
        <v>289</v>
      </c>
      <c r="I7" s="14">
        <v>579</v>
      </c>
      <c r="J7" s="14">
        <v>236</v>
      </c>
      <c r="K7" s="14">
        <v>545</v>
      </c>
      <c r="L7" s="14">
        <v>85</v>
      </c>
      <c r="M7" s="14">
        <v>511</v>
      </c>
      <c r="N7" s="14">
        <v>416</v>
      </c>
      <c r="O7" s="14">
        <v>614</v>
      </c>
      <c r="P7" s="14">
        <v>570</v>
      </c>
      <c r="Q7" s="14">
        <v>351</v>
      </c>
      <c r="R7" s="14">
        <v>342</v>
      </c>
      <c r="S7" s="14">
        <v>449</v>
      </c>
      <c r="T7" s="14">
        <v>472</v>
      </c>
      <c r="U7" s="14">
        <v>155</v>
      </c>
      <c r="V7" s="14">
        <v>526</v>
      </c>
      <c r="W7" s="14">
        <v>428</v>
      </c>
      <c r="X7" s="14">
        <v>370</v>
      </c>
      <c r="Y7" s="14">
        <v>745</v>
      </c>
      <c r="Z7" s="14">
        <v>673</v>
      </c>
      <c r="AA7" s="14">
        <v>169</v>
      </c>
      <c r="AB7" s="14">
        <v>470</v>
      </c>
      <c r="AC7" s="14">
        <v>401</v>
      </c>
      <c r="AD7" s="14">
        <v>431</v>
      </c>
      <c r="AE7" s="14">
        <v>424</v>
      </c>
      <c r="AF7" s="14">
        <v>403</v>
      </c>
      <c r="AG7" s="14">
        <v>420</v>
      </c>
      <c r="AH7" s="14">
        <v>236</v>
      </c>
      <c r="AI7" s="14">
        <v>534</v>
      </c>
      <c r="AJ7" s="14">
        <v>456</v>
      </c>
      <c r="AK7" s="14">
        <v>85</v>
      </c>
      <c r="AL7" s="14">
        <v>597</v>
      </c>
      <c r="AM7" s="14">
        <v>725</v>
      </c>
      <c r="AN7" s="14">
        <v>213</v>
      </c>
      <c r="AO7" s="14">
        <v>155</v>
      </c>
      <c r="AP7" s="14">
        <v>129</v>
      </c>
      <c r="AQ7" s="14">
        <v>168</v>
      </c>
      <c r="AR7" s="14">
        <v>236</v>
      </c>
      <c r="AS7" s="14">
        <f>SUM(C7:AR7)</f>
        <v>15487</v>
      </c>
      <c r="AT7" s="1" t="s">
        <v>5</v>
      </c>
    </row>
    <row r="8" spans="1:46" ht="15">
      <c r="A8">
        <v>5</v>
      </c>
      <c r="B8" s="1" t="s">
        <v>6</v>
      </c>
      <c r="C8" s="14">
        <v>3</v>
      </c>
      <c r="D8" s="14">
        <v>0</v>
      </c>
      <c r="E8" s="14">
        <v>3</v>
      </c>
      <c r="F8" s="14">
        <v>6</v>
      </c>
      <c r="G8" s="14">
        <v>9</v>
      </c>
      <c r="H8" s="14">
        <v>7</v>
      </c>
      <c r="I8" s="14">
        <v>12</v>
      </c>
      <c r="J8" s="14">
        <v>6</v>
      </c>
      <c r="K8" s="14">
        <v>9</v>
      </c>
      <c r="L8" s="14">
        <v>46</v>
      </c>
      <c r="M8" s="14">
        <v>20</v>
      </c>
      <c r="N8" s="14">
        <v>8</v>
      </c>
      <c r="O8" s="14">
        <v>10</v>
      </c>
      <c r="P8" s="14">
        <v>25</v>
      </c>
      <c r="Q8" s="14">
        <v>19</v>
      </c>
      <c r="R8" s="14">
        <v>51</v>
      </c>
      <c r="S8" s="14">
        <v>3</v>
      </c>
      <c r="T8" s="14">
        <v>4</v>
      </c>
      <c r="U8" s="14">
        <v>0</v>
      </c>
      <c r="V8" s="14">
        <v>47</v>
      </c>
      <c r="W8" s="14">
        <v>14</v>
      </c>
      <c r="X8" s="14">
        <v>4</v>
      </c>
      <c r="Y8" s="14">
        <v>5</v>
      </c>
      <c r="Z8" s="14">
        <v>5</v>
      </c>
      <c r="AA8" s="14">
        <v>0</v>
      </c>
      <c r="AB8" s="14">
        <v>18</v>
      </c>
      <c r="AC8" s="14">
        <v>4</v>
      </c>
      <c r="AD8" s="14">
        <v>1</v>
      </c>
      <c r="AE8" s="14">
        <v>6</v>
      </c>
      <c r="AF8" s="14">
        <v>9</v>
      </c>
      <c r="AG8" s="14">
        <v>8</v>
      </c>
      <c r="AH8" s="14">
        <v>5</v>
      </c>
      <c r="AI8" s="14">
        <v>24</v>
      </c>
      <c r="AJ8" s="14">
        <v>8</v>
      </c>
      <c r="AK8" s="14">
        <v>8</v>
      </c>
      <c r="AL8" s="14">
        <v>9</v>
      </c>
      <c r="AM8" s="14">
        <v>4</v>
      </c>
      <c r="AN8" s="14">
        <v>57</v>
      </c>
      <c r="AO8" s="14">
        <v>34</v>
      </c>
      <c r="AP8" s="14">
        <v>32</v>
      </c>
      <c r="AQ8" s="14">
        <v>5</v>
      </c>
      <c r="AR8" s="14">
        <v>5</v>
      </c>
      <c r="AS8" s="14">
        <f>SUM(C8:AR8)</f>
        <v>553</v>
      </c>
      <c r="AT8" s="1" t="s">
        <v>6</v>
      </c>
    </row>
    <row r="9" spans="1:46" ht="15">
      <c r="A9" t="s">
        <v>70</v>
      </c>
      <c r="B9" s="1" t="s">
        <v>7</v>
      </c>
      <c r="C9" s="14">
        <f aca="true" t="shared" si="0" ref="C9:AS9">SUM(C6+C7+C8)</f>
        <v>86</v>
      </c>
      <c r="D9" s="14">
        <f t="shared" si="0"/>
        <v>3</v>
      </c>
      <c r="E9" s="14">
        <f t="shared" si="0"/>
        <v>195</v>
      </c>
      <c r="F9" s="14">
        <f t="shared" si="0"/>
        <v>260</v>
      </c>
      <c r="G9" s="14">
        <f t="shared" si="0"/>
        <v>402</v>
      </c>
      <c r="H9" s="14">
        <f t="shared" si="0"/>
        <v>314</v>
      </c>
      <c r="I9" s="14">
        <f t="shared" si="0"/>
        <v>612</v>
      </c>
      <c r="J9" s="14">
        <f t="shared" si="0"/>
        <v>248</v>
      </c>
      <c r="K9" s="14">
        <f t="shared" si="0"/>
        <v>568</v>
      </c>
      <c r="L9" s="14">
        <f t="shared" si="0"/>
        <v>132</v>
      </c>
      <c r="M9" s="14">
        <f t="shared" si="0"/>
        <v>544</v>
      </c>
      <c r="N9" s="14">
        <f t="shared" si="0"/>
        <v>443</v>
      </c>
      <c r="O9" s="14">
        <f t="shared" si="0"/>
        <v>641</v>
      </c>
      <c r="P9" s="14">
        <f t="shared" si="0"/>
        <v>616</v>
      </c>
      <c r="Q9" s="14">
        <f t="shared" si="0"/>
        <v>379</v>
      </c>
      <c r="R9" s="14">
        <f t="shared" si="0"/>
        <v>410</v>
      </c>
      <c r="S9" s="14">
        <f t="shared" si="0"/>
        <v>478</v>
      </c>
      <c r="T9" s="14">
        <f t="shared" si="0"/>
        <v>497</v>
      </c>
      <c r="U9" s="14">
        <f t="shared" si="0"/>
        <v>160</v>
      </c>
      <c r="V9" s="14">
        <f t="shared" si="0"/>
        <v>584</v>
      </c>
      <c r="W9" s="14">
        <f t="shared" si="0"/>
        <v>461</v>
      </c>
      <c r="X9" s="14">
        <f t="shared" si="0"/>
        <v>409</v>
      </c>
      <c r="Y9" s="14">
        <f t="shared" si="0"/>
        <v>770</v>
      </c>
      <c r="Z9" s="14">
        <f t="shared" si="0"/>
        <v>703</v>
      </c>
      <c r="AA9" s="14">
        <f t="shared" si="0"/>
        <v>179</v>
      </c>
      <c r="AB9" s="14">
        <f t="shared" si="0"/>
        <v>511</v>
      </c>
      <c r="AC9" s="14">
        <f t="shared" si="0"/>
        <v>433</v>
      </c>
      <c r="AD9" s="14">
        <f t="shared" si="0"/>
        <v>461</v>
      </c>
      <c r="AE9" s="14">
        <f t="shared" si="0"/>
        <v>460</v>
      </c>
      <c r="AF9" s="14">
        <f t="shared" si="0"/>
        <v>434</v>
      </c>
      <c r="AG9" s="14">
        <f t="shared" si="0"/>
        <v>438</v>
      </c>
      <c r="AH9" s="14">
        <f t="shared" si="0"/>
        <v>247</v>
      </c>
      <c r="AI9" s="14">
        <f t="shared" si="0"/>
        <v>574</v>
      </c>
      <c r="AJ9" s="14">
        <f t="shared" si="0"/>
        <v>491</v>
      </c>
      <c r="AK9" s="14">
        <f t="shared" si="0"/>
        <v>96</v>
      </c>
      <c r="AL9" s="14">
        <f t="shared" si="0"/>
        <v>627</v>
      </c>
      <c r="AM9" s="14">
        <f t="shared" si="0"/>
        <v>743</v>
      </c>
      <c r="AN9" s="14">
        <f t="shared" si="0"/>
        <v>274</v>
      </c>
      <c r="AO9" s="14">
        <f t="shared" si="0"/>
        <v>192</v>
      </c>
      <c r="AP9" s="14">
        <f t="shared" si="0"/>
        <v>164</v>
      </c>
      <c r="AQ9" s="14">
        <f t="shared" si="0"/>
        <v>178</v>
      </c>
      <c r="AR9" s="14">
        <f t="shared" si="0"/>
        <v>249</v>
      </c>
      <c r="AS9" s="14">
        <f t="shared" si="0"/>
        <v>16666</v>
      </c>
      <c r="AT9" s="1" t="s">
        <v>7</v>
      </c>
    </row>
    <row r="10" spans="1:46" ht="15">
      <c r="A10" t="s">
        <v>71</v>
      </c>
      <c r="B10" s="1" t="s">
        <v>8</v>
      </c>
      <c r="C10" s="15">
        <f aca="true" t="shared" si="1" ref="C10:AS10">C9/C4</f>
        <v>0.25072886297376096</v>
      </c>
      <c r="D10" s="15">
        <f t="shared" si="1"/>
        <v>0.16666666666666666</v>
      </c>
      <c r="E10" s="15">
        <f t="shared" si="1"/>
        <v>0.2243958573072497</v>
      </c>
      <c r="F10" s="15">
        <f t="shared" si="1"/>
        <v>0.231935771632471</v>
      </c>
      <c r="G10" s="15">
        <f t="shared" si="1"/>
        <v>0.26693227091633465</v>
      </c>
      <c r="H10" s="15">
        <f t="shared" si="1"/>
        <v>0.19454770755885997</v>
      </c>
      <c r="I10" s="15">
        <f t="shared" si="1"/>
        <v>0.3541666666666667</v>
      </c>
      <c r="J10" s="15">
        <f t="shared" si="1"/>
        <v>0.26495726495726496</v>
      </c>
      <c r="K10" s="15">
        <f t="shared" si="1"/>
        <v>0.2834331337325349</v>
      </c>
      <c r="L10" s="15">
        <f t="shared" si="1"/>
        <v>0.5814977973568282</v>
      </c>
      <c r="M10" s="15">
        <f t="shared" si="1"/>
        <v>0.27105132037867463</v>
      </c>
      <c r="N10" s="15">
        <f t="shared" si="1"/>
        <v>0.26244075829383884</v>
      </c>
      <c r="O10" s="15">
        <f t="shared" si="1"/>
        <v>0.2771292693471682</v>
      </c>
      <c r="P10" s="15">
        <f t="shared" si="1"/>
        <v>0.28717948717948716</v>
      </c>
      <c r="Q10" s="15">
        <f t="shared" si="1"/>
        <v>0.25870307167235496</v>
      </c>
      <c r="R10" s="15">
        <f t="shared" si="1"/>
        <v>0.2837370242214533</v>
      </c>
      <c r="S10" s="15">
        <f t="shared" si="1"/>
        <v>0.2357001972386588</v>
      </c>
      <c r="T10" s="15">
        <f t="shared" si="1"/>
        <v>0.20016109544905356</v>
      </c>
      <c r="U10" s="15">
        <f t="shared" si="1"/>
        <v>0.19875776397515527</v>
      </c>
      <c r="V10" s="15">
        <f t="shared" si="1"/>
        <v>0.23055665219107777</v>
      </c>
      <c r="W10" s="15">
        <f t="shared" si="1"/>
        <v>0.1819258089976322</v>
      </c>
      <c r="X10" s="15">
        <f t="shared" si="1"/>
        <v>0.19356365357311878</v>
      </c>
      <c r="Y10" s="15">
        <f t="shared" si="1"/>
        <v>0.4879594423320659</v>
      </c>
      <c r="Z10" s="15">
        <f t="shared" si="1"/>
        <v>0.23193665456944904</v>
      </c>
      <c r="AA10" s="15">
        <f t="shared" si="1"/>
        <v>0.18099089989888775</v>
      </c>
      <c r="AB10" s="15">
        <f t="shared" si="1"/>
        <v>0.3830584707646177</v>
      </c>
      <c r="AC10" s="15">
        <f t="shared" si="1"/>
        <v>0.19270137961726747</v>
      </c>
      <c r="AD10" s="15">
        <f t="shared" si="1"/>
        <v>0.2305</v>
      </c>
      <c r="AE10" s="15">
        <f t="shared" si="1"/>
        <v>0.20947176684881602</v>
      </c>
      <c r="AF10" s="15">
        <f t="shared" si="1"/>
        <v>0.2112950340798442</v>
      </c>
      <c r="AG10" s="15">
        <f t="shared" si="1"/>
        <v>0.23174603174603176</v>
      </c>
      <c r="AH10" s="15">
        <f t="shared" si="1"/>
        <v>0.23041044776119404</v>
      </c>
      <c r="AI10" s="15">
        <f t="shared" si="1"/>
        <v>0.21992337164750958</v>
      </c>
      <c r="AJ10" s="15">
        <f t="shared" si="1"/>
        <v>0.2174490699734278</v>
      </c>
      <c r="AK10" s="15">
        <f t="shared" si="1"/>
        <v>0.1791044776119403</v>
      </c>
      <c r="AL10" s="15">
        <f t="shared" si="1"/>
        <v>0.28960739030023097</v>
      </c>
      <c r="AM10" s="15">
        <f t="shared" si="1"/>
        <v>0.2889926098794243</v>
      </c>
      <c r="AN10" s="15">
        <f t="shared" si="1"/>
        <v>0.23438836612489308</v>
      </c>
      <c r="AO10" s="15">
        <f t="shared" si="1"/>
        <v>0.22911694510739858</v>
      </c>
      <c r="AP10" s="15">
        <f t="shared" si="1"/>
        <v>0.19782870928829915</v>
      </c>
      <c r="AQ10" s="15">
        <f t="shared" si="1"/>
        <v>0.19910514541387025</v>
      </c>
      <c r="AR10" s="15">
        <f t="shared" si="1"/>
        <v>0.16317169069462648</v>
      </c>
      <c r="AS10" s="15">
        <f t="shared" si="1"/>
        <v>0.24613067107750472</v>
      </c>
      <c r="AT10" s="1" t="s">
        <v>8</v>
      </c>
    </row>
    <row r="11" spans="1:46" ht="15">
      <c r="A11" t="s">
        <v>72</v>
      </c>
      <c r="B11" s="1" t="s">
        <v>66</v>
      </c>
      <c r="C11" s="15">
        <f aca="true" t="shared" si="2" ref="C11:AS11">C6/C9</f>
        <v>0.023255813953488372</v>
      </c>
      <c r="D11" s="15">
        <f t="shared" si="2"/>
        <v>0.3333333333333333</v>
      </c>
      <c r="E11" s="15">
        <f t="shared" si="2"/>
        <v>0.07179487179487179</v>
      </c>
      <c r="F11" s="15">
        <f t="shared" si="2"/>
        <v>0.06153846153846154</v>
      </c>
      <c r="G11" s="15">
        <f t="shared" si="2"/>
        <v>0.03233830845771144</v>
      </c>
      <c r="H11" s="15">
        <f t="shared" si="2"/>
        <v>0.05732484076433121</v>
      </c>
      <c r="I11" s="15">
        <f t="shared" si="2"/>
        <v>0.03431372549019608</v>
      </c>
      <c r="J11" s="15">
        <f t="shared" si="2"/>
        <v>0.024193548387096774</v>
      </c>
      <c r="K11" s="15">
        <f t="shared" si="2"/>
        <v>0.02464788732394366</v>
      </c>
      <c r="L11" s="15">
        <f t="shared" si="2"/>
        <v>0.007575757575757576</v>
      </c>
      <c r="M11" s="15">
        <f t="shared" si="2"/>
        <v>0.02389705882352941</v>
      </c>
      <c r="N11" s="15">
        <f t="shared" si="2"/>
        <v>0.04288939051918736</v>
      </c>
      <c r="O11" s="15">
        <f t="shared" si="2"/>
        <v>0.0265210608424337</v>
      </c>
      <c r="P11" s="15">
        <f t="shared" si="2"/>
        <v>0.03409090909090909</v>
      </c>
      <c r="Q11" s="15">
        <f t="shared" si="2"/>
        <v>0.023746701846965697</v>
      </c>
      <c r="R11" s="15">
        <f t="shared" si="2"/>
        <v>0.041463414634146344</v>
      </c>
      <c r="S11" s="15">
        <f t="shared" si="2"/>
        <v>0.05439330543933055</v>
      </c>
      <c r="T11" s="15">
        <f t="shared" si="2"/>
        <v>0.04225352112676056</v>
      </c>
      <c r="U11" s="15">
        <f t="shared" si="2"/>
        <v>0.03125</v>
      </c>
      <c r="V11" s="15">
        <f t="shared" si="2"/>
        <v>0.018835616438356163</v>
      </c>
      <c r="W11" s="15">
        <f t="shared" si="2"/>
        <v>0.04121475054229935</v>
      </c>
      <c r="X11" s="15">
        <f t="shared" si="2"/>
        <v>0.08557457212713937</v>
      </c>
      <c r="Y11" s="15">
        <f t="shared" si="2"/>
        <v>0.025974025974025976</v>
      </c>
      <c r="Z11" s="15">
        <f t="shared" si="2"/>
        <v>0.03556187766714083</v>
      </c>
      <c r="AA11" s="15">
        <f t="shared" si="2"/>
        <v>0.055865921787709494</v>
      </c>
      <c r="AB11" s="15">
        <f t="shared" si="2"/>
        <v>0.04500978473581213</v>
      </c>
      <c r="AC11" s="15">
        <f t="shared" si="2"/>
        <v>0.06466512702078522</v>
      </c>
      <c r="AD11" s="15">
        <f t="shared" si="2"/>
        <v>0.06290672451193059</v>
      </c>
      <c r="AE11" s="15">
        <f t="shared" si="2"/>
        <v>0.06521739130434782</v>
      </c>
      <c r="AF11" s="15">
        <f t="shared" si="2"/>
        <v>0.05069124423963134</v>
      </c>
      <c r="AG11" s="15">
        <f t="shared" si="2"/>
        <v>0.0228310502283105</v>
      </c>
      <c r="AH11" s="15">
        <f t="shared" si="2"/>
        <v>0.024291497975708502</v>
      </c>
      <c r="AI11" s="15">
        <f t="shared" si="2"/>
        <v>0.027874564459930314</v>
      </c>
      <c r="AJ11" s="15">
        <f t="shared" si="2"/>
        <v>0.054989816700611</v>
      </c>
      <c r="AK11" s="15">
        <f t="shared" si="2"/>
        <v>0.03125</v>
      </c>
      <c r="AL11" s="15">
        <f t="shared" si="2"/>
        <v>0.03349282296650718</v>
      </c>
      <c r="AM11" s="15">
        <f t="shared" si="2"/>
        <v>0.018842530282637954</v>
      </c>
      <c r="AN11" s="15">
        <f t="shared" si="2"/>
        <v>0.014598540145985401</v>
      </c>
      <c r="AO11" s="15">
        <f t="shared" si="2"/>
        <v>0.015625</v>
      </c>
      <c r="AP11" s="15">
        <f t="shared" si="2"/>
        <v>0.018292682926829267</v>
      </c>
      <c r="AQ11" s="15">
        <f t="shared" si="2"/>
        <v>0.028089887640449437</v>
      </c>
      <c r="AR11" s="15">
        <f t="shared" si="2"/>
        <v>0.0321285140562249</v>
      </c>
      <c r="AS11" s="15">
        <f t="shared" si="2"/>
        <v>0.03756150246009841</v>
      </c>
      <c r="AT11" s="1" t="s">
        <v>66</v>
      </c>
    </row>
    <row r="12" spans="1:46" ht="15">
      <c r="A12" t="s">
        <v>73</v>
      </c>
      <c r="B12" s="1" t="s">
        <v>67</v>
      </c>
      <c r="C12" s="15">
        <f aca="true" t="shared" si="3" ref="C12:AS12">C8/C9</f>
        <v>0.03488372093023256</v>
      </c>
      <c r="D12" s="15">
        <f t="shared" si="3"/>
        <v>0</v>
      </c>
      <c r="E12" s="15">
        <f t="shared" si="3"/>
        <v>0.015384615384615385</v>
      </c>
      <c r="F12" s="15">
        <f t="shared" si="3"/>
        <v>0.023076923076923078</v>
      </c>
      <c r="G12" s="15">
        <f t="shared" si="3"/>
        <v>0.022388059701492536</v>
      </c>
      <c r="H12" s="15">
        <f t="shared" si="3"/>
        <v>0.022292993630573247</v>
      </c>
      <c r="I12" s="15">
        <f t="shared" si="3"/>
        <v>0.0196078431372549</v>
      </c>
      <c r="J12" s="15">
        <f t="shared" si="3"/>
        <v>0.024193548387096774</v>
      </c>
      <c r="K12" s="15">
        <f t="shared" si="3"/>
        <v>0.01584507042253521</v>
      </c>
      <c r="L12" s="15">
        <f t="shared" si="3"/>
        <v>0.3484848484848485</v>
      </c>
      <c r="M12" s="15">
        <f t="shared" si="3"/>
        <v>0.03676470588235294</v>
      </c>
      <c r="N12" s="15">
        <f t="shared" si="3"/>
        <v>0.01805869074492099</v>
      </c>
      <c r="O12" s="15">
        <f t="shared" si="3"/>
        <v>0.015600624024960999</v>
      </c>
      <c r="P12" s="15">
        <f t="shared" si="3"/>
        <v>0.040584415584415584</v>
      </c>
      <c r="Q12" s="15">
        <f t="shared" si="3"/>
        <v>0.05013192612137203</v>
      </c>
      <c r="R12" s="15">
        <f t="shared" si="3"/>
        <v>0.12439024390243902</v>
      </c>
      <c r="S12" s="15">
        <f t="shared" si="3"/>
        <v>0.006276150627615063</v>
      </c>
      <c r="T12" s="15">
        <f t="shared" si="3"/>
        <v>0.008048289738430584</v>
      </c>
      <c r="U12" s="15">
        <f t="shared" si="3"/>
        <v>0</v>
      </c>
      <c r="V12" s="15">
        <f t="shared" si="3"/>
        <v>0.08047945205479452</v>
      </c>
      <c r="W12" s="15">
        <f t="shared" si="3"/>
        <v>0.03036876355748373</v>
      </c>
      <c r="X12" s="15">
        <f t="shared" si="3"/>
        <v>0.009779951100244499</v>
      </c>
      <c r="Y12" s="15">
        <f t="shared" si="3"/>
        <v>0.006493506493506494</v>
      </c>
      <c r="Z12" s="15">
        <f t="shared" si="3"/>
        <v>0.007112375533428165</v>
      </c>
      <c r="AA12" s="15">
        <f t="shared" si="3"/>
        <v>0</v>
      </c>
      <c r="AB12" s="15">
        <f t="shared" si="3"/>
        <v>0.03522504892367906</v>
      </c>
      <c r="AC12" s="15">
        <f t="shared" si="3"/>
        <v>0.009237875288683603</v>
      </c>
      <c r="AD12" s="15">
        <f t="shared" si="3"/>
        <v>0.0021691973969631237</v>
      </c>
      <c r="AE12" s="15">
        <f t="shared" si="3"/>
        <v>0.013043478260869565</v>
      </c>
      <c r="AF12" s="15">
        <f t="shared" si="3"/>
        <v>0.020737327188940093</v>
      </c>
      <c r="AG12" s="15">
        <f t="shared" si="3"/>
        <v>0.0182648401826484</v>
      </c>
      <c r="AH12" s="15">
        <f t="shared" si="3"/>
        <v>0.020242914979757085</v>
      </c>
      <c r="AI12" s="15">
        <f t="shared" si="3"/>
        <v>0.041811846689895474</v>
      </c>
      <c r="AJ12" s="15">
        <f t="shared" si="3"/>
        <v>0.016293279022403257</v>
      </c>
      <c r="AK12" s="15">
        <f t="shared" si="3"/>
        <v>0.08333333333333333</v>
      </c>
      <c r="AL12" s="15">
        <f t="shared" si="3"/>
        <v>0.014354066985645933</v>
      </c>
      <c r="AM12" s="15">
        <f t="shared" si="3"/>
        <v>0.005383580080753701</v>
      </c>
      <c r="AN12" s="15">
        <f t="shared" si="3"/>
        <v>0.20802919708029197</v>
      </c>
      <c r="AO12" s="15">
        <f t="shared" si="3"/>
        <v>0.17708333333333334</v>
      </c>
      <c r="AP12" s="15">
        <f t="shared" si="3"/>
        <v>0.1951219512195122</v>
      </c>
      <c r="AQ12" s="15">
        <f t="shared" si="3"/>
        <v>0.028089887640449437</v>
      </c>
      <c r="AR12" s="15">
        <f t="shared" si="3"/>
        <v>0.020080321285140562</v>
      </c>
      <c r="AS12" s="15">
        <f t="shared" si="3"/>
        <v>0.03318132725309012</v>
      </c>
      <c r="AT12" s="1" t="s">
        <v>67</v>
      </c>
    </row>
    <row r="13" spans="1:46" ht="15">
      <c r="A13">
        <v>6</v>
      </c>
      <c r="B13" s="1" t="s">
        <v>9</v>
      </c>
      <c r="C13" s="14">
        <v>166</v>
      </c>
      <c r="D13" s="14">
        <v>16</v>
      </c>
      <c r="E13" s="14">
        <v>569</v>
      </c>
      <c r="F13" s="14">
        <v>756</v>
      </c>
      <c r="G13" s="14">
        <v>861</v>
      </c>
      <c r="H13" s="14">
        <v>1204</v>
      </c>
      <c r="I13" s="14">
        <v>909</v>
      </c>
      <c r="J13" s="14">
        <v>508</v>
      </c>
      <c r="K13" s="14">
        <v>1196</v>
      </c>
      <c r="L13" s="14">
        <v>52</v>
      </c>
      <c r="M13" s="14">
        <v>1219</v>
      </c>
      <c r="N13" s="14">
        <v>1076</v>
      </c>
      <c r="O13" s="14">
        <v>1376</v>
      </c>
      <c r="P13" s="14">
        <v>1405</v>
      </c>
      <c r="Q13" s="14">
        <v>880</v>
      </c>
      <c r="R13" s="14">
        <v>857</v>
      </c>
      <c r="S13" s="14">
        <v>1298</v>
      </c>
      <c r="T13" s="14">
        <v>1774</v>
      </c>
      <c r="U13" s="14">
        <v>595</v>
      </c>
      <c r="V13" s="14">
        <v>1677</v>
      </c>
      <c r="W13" s="14">
        <v>1808</v>
      </c>
      <c r="X13" s="14">
        <v>1626</v>
      </c>
      <c r="Y13" s="14">
        <v>750</v>
      </c>
      <c r="Z13" s="14">
        <v>1822</v>
      </c>
      <c r="AA13" s="14">
        <v>581</v>
      </c>
      <c r="AB13" s="14">
        <v>512</v>
      </c>
      <c r="AC13" s="14">
        <v>1595</v>
      </c>
      <c r="AD13" s="14">
        <v>1318</v>
      </c>
      <c r="AE13" s="14">
        <v>1570</v>
      </c>
      <c r="AF13" s="14">
        <v>1338</v>
      </c>
      <c r="AG13" s="14">
        <v>1322</v>
      </c>
      <c r="AH13" s="14">
        <v>759</v>
      </c>
      <c r="AI13" s="14">
        <v>1692</v>
      </c>
      <c r="AJ13" s="14">
        <v>1536</v>
      </c>
      <c r="AK13" s="14">
        <v>407</v>
      </c>
      <c r="AL13" s="14">
        <v>1394</v>
      </c>
      <c r="AM13" s="14">
        <v>1271</v>
      </c>
      <c r="AN13" s="14">
        <v>730</v>
      </c>
      <c r="AO13" s="14">
        <v>561</v>
      </c>
      <c r="AP13" s="14">
        <v>589</v>
      </c>
      <c r="AQ13" s="14">
        <v>577</v>
      </c>
      <c r="AR13" s="14">
        <v>1009</v>
      </c>
      <c r="AS13" s="14">
        <f>SUM(C13:AR13)</f>
        <v>43161</v>
      </c>
      <c r="AT13" s="1" t="s">
        <v>9</v>
      </c>
    </row>
    <row r="14" spans="1:46" ht="15">
      <c r="A14">
        <v>7</v>
      </c>
      <c r="B14" s="1" t="s">
        <v>10</v>
      </c>
      <c r="C14" s="14">
        <v>3</v>
      </c>
      <c r="D14" s="14">
        <v>0</v>
      </c>
      <c r="E14" s="14">
        <v>3</v>
      </c>
      <c r="F14" s="14">
        <v>6</v>
      </c>
      <c r="G14" s="14">
        <v>9</v>
      </c>
      <c r="H14" s="14">
        <v>7</v>
      </c>
      <c r="I14" s="14">
        <v>12</v>
      </c>
      <c r="J14" s="14">
        <v>6</v>
      </c>
      <c r="K14" s="14">
        <v>9</v>
      </c>
      <c r="L14" s="14">
        <v>46</v>
      </c>
      <c r="M14" s="14">
        <v>20</v>
      </c>
      <c r="N14" s="14">
        <v>8</v>
      </c>
      <c r="O14" s="14">
        <v>10</v>
      </c>
      <c r="P14" s="14">
        <v>25</v>
      </c>
      <c r="Q14" s="14">
        <v>19</v>
      </c>
      <c r="R14" s="14">
        <v>51</v>
      </c>
      <c r="S14" s="14">
        <v>3</v>
      </c>
      <c r="T14" s="14">
        <v>4</v>
      </c>
      <c r="U14" s="14">
        <v>0</v>
      </c>
      <c r="V14" s="14">
        <v>47</v>
      </c>
      <c r="W14" s="14">
        <v>14</v>
      </c>
      <c r="X14" s="14">
        <v>4</v>
      </c>
      <c r="Y14" s="14">
        <v>5</v>
      </c>
      <c r="Z14" s="14">
        <v>5</v>
      </c>
      <c r="AA14" s="14">
        <v>0</v>
      </c>
      <c r="AB14" s="14">
        <v>18</v>
      </c>
      <c r="AC14" s="14">
        <v>4</v>
      </c>
      <c r="AD14" s="14">
        <v>1</v>
      </c>
      <c r="AE14" s="14">
        <v>6</v>
      </c>
      <c r="AF14" s="14">
        <v>9</v>
      </c>
      <c r="AG14" s="14">
        <v>8</v>
      </c>
      <c r="AH14" s="14">
        <v>5</v>
      </c>
      <c r="AI14" s="14">
        <v>24</v>
      </c>
      <c r="AJ14" s="14">
        <v>8</v>
      </c>
      <c r="AK14" s="14">
        <v>8</v>
      </c>
      <c r="AL14" s="14">
        <v>9</v>
      </c>
      <c r="AM14" s="14">
        <v>4</v>
      </c>
      <c r="AN14" s="14">
        <v>57</v>
      </c>
      <c r="AO14" s="14">
        <v>34</v>
      </c>
      <c r="AP14" s="14">
        <v>32</v>
      </c>
      <c r="AQ14" s="14">
        <v>5</v>
      </c>
      <c r="AR14" s="14">
        <v>5</v>
      </c>
      <c r="AS14" s="14">
        <f>SUM(C14:AR14)</f>
        <v>553</v>
      </c>
      <c r="AT14" s="1" t="s">
        <v>10</v>
      </c>
    </row>
    <row r="15" spans="1:46" ht="15">
      <c r="A15">
        <v>8</v>
      </c>
      <c r="B15" s="1" t="s">
        <v>11</v>
      </c>
      <c r="C15" s="14">
        <v>83</v>
      </c>
      <c r="D15" s="14">
        <v>3</v>
      </c>
      <c r="E15" s="14">
        <v>192</v>
      </c>
      <c r="F15" s="14">
        <v>254</v>
      </c>
      <c r="G15" s="14">
        <v>393</v>
      </c>
      <c r="H15" s="14">
        <v>307</v>
      </c>
      <c r="I15" s="14">
        <v>579</v>
      </c>
      <c r="J15" s="14">
        <v>242</v>
      </c>
      <c r="K15" s="14">
        <v>558</v>
      </c>
      <c r="L15" s="14">
        <v>86</v>
      </c>
      <c r="M15" s="14">
        <v>511</v>
      </c>
      <c r="N15" s="14">
        <v>435</v>
      </c>
      <c r="O15" s="14">
        <v>631</v>
      </c>
      <c r="P15" s="14">
        <v>590</v>
      </c>
      <c r="Q15" s="14">
        <v>360</v>
      </c>
      <c r="R15" s="14">
        <v>359</v>
      </c>
      <c r="S15" s="14">
        <v>475</v>
      </c>
      <c r="T15" s="14">
        <v>492</v>
      </c>
      <c r="U15" s="14">
        <v>160</v>
      </c>
      <c r="V15" s="14">
        <v>537</v>
      </c>
      <c r="W15" s="14">
        <v>447</v>
      </c>
      <c r="X15" s="14">
        <v>370</v>
      </c>
      <c r="Y15" s="14">
        <v>765</v>
      </c>
      <c r="Z15" s="14">
        <v>698</v>
      </c>
      <c r="AA15" s="14">
        <v>179</v>
      </c>
      <c r="AB15" s="14">
        <v>493</v>
      </c>
      <c r="AC15" s="14">
        <v>429</v>
      </c>
      <c r="AD15" s="14">
        <v>460</v>
      </c>
      <c r="AE15" s="14">
        <v>454</v>
      </c>
      <c r="AF15" s="14">
        <v>425</v>
      </c>
      <c r="AG15" s="14">
        <v>430</v>
      </c>
      <c r="AH15" s="14">
        <v>242</v>
      </c>
      <c r="AI15" s="14">
        <v>550</v>
      </c>
      <c r="AJ15" s="14">
        <v>456</v>
      </c>
      <c r="AK15" s="14">
        <v>88</v>
      </c>
      <c r="AL15" s="14">
        <v>618</v>
      </c>
      <c r="AM15" s="14">
        <v>739</v>
      </c>
      <c r="AN15" s="14">
        <v>217</v>
      </c>
      <c r="AO15" s="14">
        <v>157</v>
      </c>
      <c r="AP15" s="14">
        <v>132</v>
      </c>
      <c r="AQ15" s="14">
        <v>173</v>
      </c>
      <c r="AR15" s="14">
        <v>244</v>
      </c>
      <c r="AS15" s="14">
        <f>SUM(C15:AR15)</f>
        <v>16013</v>
      </c>
      <c r="AT15" s="1" t="s">
        <v>11</v>
      </c>
    </row>
    <row r="16" spans="1:46" ht="15">
      <c r="A16" t="s">
        <v>74</v>
      </c>
      <c r="B16" s="1" t="s">
        <v>57</v>
      </c>
      <c r="C16" s="14">
        <f aca="true" t="shared" si="4" ref="C16:AB16">SUM(C14:C15)</f>
        <v>86</v>
      </c>
      <c r="D16" s="14">
        <f t="shared" si="4"/>
        <v>3</v>
      </c>
      <c r="E16" s="14">
        <f t="shared" si="4"/>
        <v>195</v>
      </c>
      <c r="F16" s="14">
        <f t="shared" si="4"/>
        <v>260</v>
      </c>
      <c r="G16" s="14">
        <f t="shared" si="4"/>
        <v>402</v>
      </c>
      <c r="H16" s="14">
        <f t="shared" si="4"/>
        <v>314</v>
      </c>
      <c r="I16" s="14">
        <f t="shared" si="4"/>
        <v>591</v>
      </c>
      <c r="J16" s="14">
        <f t="shared" si="4"/>
        <v>248</v>
      </c>
      <c r="K16" s="14">
        <f t="shared" si="4"/>
        <v>567</v>
      </c>
      <c r="L16" s="14">
        <f t="shared" si="4"/>
        <v>132</v>
      </c>
      <c r="M16" s="14">
        <f t="shared" si="4"/>
        <v>531</v>
      </c>
      <c r="N16" s="14">
        <f t="shared" si="4"/>
        <v>443</v>
      </c>
      <c r="O16" s="14">
        <f t="shared" si="4"/>
        <v>641</v>
      </c>
      <c r="P16" s="14">
        <f t="shared" si="4"/>
        <v>615</v>
      </c>
      <c r="Q16" s="14">
        <f t="shared" si="4"/>
        <v>379</v>
      </c>
      <c r="R16" s="14">
        <f t="shared" si="4"/>
        <v>410</v>
      </c>
      <c r="S16" s="14">
        <f t="shared" si="4"/>
        <v>478</v>
      </c>
      <c r="T16" s="14">
        <f t="shared" si="4"/>
        <v>496</v>
      </c>
      <c r="U16" s="14">
        <f t="shared" si="4"/>
        <v>160</v>
      </c>
      <c r="V16" s="14">
        <f t="shared" si="4"/>
        <v>584</v>
      </c>
      <c r="W16" s="14">
        <f t="shared" si="4"/>
        <v>461</v>
      </c>
      <c r="X16" s="14">
        <f t="shared" si="4"/>
        <v>374</v>
      </c>
      <c r="Y16" s="14">
        <f t="shared" si="4"/>
        <v>770</v>
      </c>
      <c r="Z16" s="14">
        <f t="shared" si="4"/>
        <v>703</v>
      </c>
      <c r="AA16" s="14">
        <f t="shared" si="4"/>
        <v>179</v>
      </c>
      <c r="AB16" s="14">
        <f t="shared" si="4"/>
        <v>511</v>
      </c>
      <c r="AC16" s="14">
        <v>12</v>
      </c>
      <c r="AD16" s="14">
        <f aca="true" t="shared" si="5" ref="AD16:AS16">SUM(AD14:AD15)</f>
        <v>461</v>
      </c>
      <c r="AE16" s="14">
        <f t="shared" si="5"/>
        <v>460</v>
      </c>
      <c r="AF16" s="14">
        <f t="shared" si="5"/>
        <v>434</v>
      </c>
      <c r="AG16" s="14">
        <f t="shared" si="5"/>
        <v>438</v>
      </c>
      <c r="AH16" s="14">
        <f t="shared" si="5"/>
        <v>247</v>
      </c>
      <c r="AI16" s="14">
        <f t="shared" si="5"/>
        <v>574</v>
      </c>
      <c r="AJ16" s="14">
        <f t="shared" si="5"/>
        <v>464</v>
      </c>
      <c r="AK16" s="14">
        <f t="shared" si="5"/>
        <v>96</v>
      </c>
      <c r="AL16" s="14">
        <f t="shared" si="5"/>
        <v>627</v>
      </c>
      <c r="AM16" s="14">
        <f t="shared" si="5"/>
        <v>743</v>
      </c>
      <c r="AN16" s="14">
        <f t="shared" si="5"/>
        <v>274</v>
      </c>
      <c r="AO16" s="14">
        <f t="shared" si="5"/>
        <v>191</v>
      </c>
      <c r="AP16" s="14">
        <f t="shared" si="5"/>
        <v>164</v>
      </c>
      <c r="AQ16" s="14">
        <f t="shared" si="5"/>
        <v>178</v>
      </c>
      <c r="AR16" s="14">
        <f t="shared" si="5"/>
        <v>249</v>
      </c>
      <c r="AS16" s="14">
        <f t="shared" si="5"/>
        <v>16566</v>
      </c>
      <c r="AT16" s="1" t="s">
        <v>57</v>
      </c>
    </row>
    <row r="17" spans="1:46" ht="15">
      <c r="A17" t="s">
        <v>177</v>
      </c>
      <c r="B17" s="1" t="s">
        <v>175</v>
      </c>
      <c r="C17" s="16">
        <f>C16/C4</f>
        <v>0.25072886297376096</v>
      </c>
      <c r="D17" s="16">
        <f aca="true" t="shared" si="6" ref="D17:AS17">D16/D4</f>
        <v>0.16666666666666666</v>
      </c>
      <c r="E17" s="16">
        <f t="shared" si="6"/>
        <v>0.2243958573072497</v>
      </c>
      <c r="F17" s="16">
        <f t="shared" si="6"/>
        <v>0.231935771632471</v>
      </c>
      <c r="G17" s="16">
        <f t="shared" si="6"/>
        <v>0.26693227091633465</v>
      </c>
      <c r="H17" s="16">
        <f t="shared" si="6"/>
        <v>0.19454770755885997</v>
      </c>
      <c r="I17" s="16">
        <f t="shared" si="6"/>
        <v>0.3420138888888889</v>
      </c>
      <c r="J17" s="16">
        <f t="shared" si="6"/>
        <v>0.26495726495726496</v>
      </c>
      <c r="K17" s="16">
        <f t="shared" si="6"/>
        <v>0.28293413173652693</v>
      </c>
      <c r="L17" s="16">
        <f t="shared" si="6"/>
        <v>0.5814977973568282</v>
      </c>
      <c r="M17" s="16">
        <f t="shared" si="6"/>
        <v>0.2645739910313901</v>
      </c>
      <c r="N17" s="16">
        <f t="shared" si="6"/>
        <v>0.26244075829383884</v>
      </c>
      <c r="O17" s="16">
        <f t="shared" si="6"/>
        <v>0.2771292693471682</v>
      </c>
      <c r="P17" s="16">
        <f t="shared" si="6"/>
        <v>0.2867132867132867</v>
      </c>
      <c r="Q17" s="16">
        <f t="shared" si="6"/>
        <v>0.25870307167235496</v>
      </c>
      <c r="R17" s="16">
        <f t="shared" si="6"/>
        <v>0.2837370242214533</v>
      </c>
      <c r="S17" s="16">
        <f t="shared" si="6"/>
        <v>0.2357001972386588</v>
      </c>
      <c r="T17" s="16">
        <f t="shared" si="6"/>
        <v>0.19975835682641965</v>
      </c>
      <c r="U17" s="16">
        <f t="shared" si="6"/>
        <v>0.19875776397515527</v>
      </c>
      <c r="V17" s="16">
        <f t="shared" si="6"/>
        <v>0.23055665219107777</v>
      </c>
      <c r="W17" s="16">
        <f t="shared" si="6"/>
        <v>0.1819258089976322</v>
      </c>
      <c r="X17" s="16">
        <f t="shared" si="6"/>
        <v>0.1769995267392333</v>
      </c>
      <c r="Y17" s="16">
        <f t="shared" si="6"/>
        <v>0.4879594423320659</v>
      </c>
      <c r="Z17" s="16">
        <f t="shared" si="6"/>
        <v>0.23193665456944904</v>
      </c>
      <c r="AA17" s="16">
        <f t="shared" si="6"/>
        <v>0.18099089989888775</v>
      </c>
      <c r="AB17" s="16">
        <f t="shared" si="6"/>
        <v>0.3830584707646177</v>
      </c>
      <c r="AC17" s="16">
        <f t="shared" si="6"/>
        <v>0.0053404539385847796</v>
      </c>
      <c r="AD17" s="16">
        <f t="shared" si="6"/>
        <v>0.2305</v>
      </c>
      <c r="AE17" s="16">
        <f t="shared" si="6"/>
        <v>0.20947176684881602</v>
      </c>
      <c r="AF17" s="16">
        <f t="shared" si="6"/>
        <v>0.2112950340798442</v>
      </c>
      <c r="AG17" s="16">
        <f t="shared" si="6"/>
        <v>0.23174603174603176</v>
      </c>
      <c r="AH17" s="16">
        <f t="shared" si="6"/>
        <v>0.23041044776119404</v>
      </c>
      <c r="AI17" s="16">
        <f t="shared" si="6"/>
        <v>0.21992337164750958</v>
      </c>
      <c r="AJ17" s="16">
        <f t="shared" si="6"/>
        <v>0.20549158547387067</v>
      </c>
      <c r="AK17" s="16">
        <f t="shared" si="6"/>
        <v>0.1791044776119403</v>
      </c>
      <c r="AL17" s="16">
        <f t="shared" si="6"/>
        <v>0.28960739030023097</v>
      </c>
      <c r="AM17" s="16">
        <f t="shared" si="6"/>
        <v>0.2889926098794243</v>
      </c>
      <c r="AN17" s="16">
        <f t="shared" si="6"/>
        <v>0.23438836612489308</v>
      </c>
      <c r="AO17" s="16">
        <f t="shared" si="6"/>
        <v>0.22792362768496421</v>
      </c>
      <c r="AP17" s="16">
        <f t="shared" si="6"/>
        <v>0.19782870928829915</v>
      </c>
      <c r="AQ17" s="16">
        <f t="shared" si="6"/>
        <v>0.19910514541387025</v>
      </c>
      <c r="AR17" s="16">
        <f t="shared" si="6"/>
        <v>0.16317169069462648</v>
      </c>
      <c r="AS17" s="16">
        <f t="shared" si="6"/>
        <v>0.2446538279773157</v>
      </c>
      <c r="AT17" s="1" t="s">
        <v>175</v>
      </c>
    </row>
    <row r="18" spans="1:46" ht="15">
      <c r="A18" t="s">
        <v>75</v>
      </c>
      <c r="B18" s="1" t="s">
        <v>23</v>
      </c>
      <c r="C18" s="14">
        <f aca="true" t="shared" si="7" ref="C18:AS18">C9-C16</f>
        <v>0</v>
      </c>
      <c r="D18" s="14">
        <f t="shared" si="7"/>
        <v>0</v>
      </c>
      <c r="E18" s="14">
        <f t="shared" si="7"/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21</v>
      </c>
      <c r="J18" s="14">
        <f t="shared" si="7"/>
        <v>0</v>
      </c>
      <c r="K18" s="14">
        <f t="shared" si="7"/>
        <v>1</v>
      </c>
      <c r="L18" s="14">
        <f t="shared" si="7"/>
        <v>0</v>
      </c>
      <c r="M18" s="14">
        <f t="shared" si="7"/>
        <v>13</v>
      </c>
      <c r="N18" s="14">
        <f t="shared" si="7"/>
        <v>0</v>
      </c>
      <c r="O18" s="14">
        <f t="shared" si="7"/>
        <v>0</v>
      </c>
      <c r="P18" s="14">
        <f t="shared" si="7"/>
        <v>1</v>
      </c>
      <c r="Q18" s="14">
        <f t="shared" si="7"/>
        <v>0</v>
      </c>
      <c r="R18" s="14">
        <f t="shared" si="7"/>
        <v>0</v>
      </c>
      <c r="S18" s="14">
        <f t="shared" si="7"/>
        <v>0</v>
      </c>
      <c r="T18" s="14">
        <f t="shared" si="7"/>
        <v>1</v>
      </c>
      <c r="U18" s="14">
        <f t="shared" si="7"/>
        <v>0</v>
      </c>
      <c r="V18" s="14">
        <f t="shared" si="7"/>
        <v>0</v>
      </c>
      <c r="W18" s="14">
        <f t="shared" si="7"/>
        <v>0</v>
      </c>
      <c r="X18" s="14">
        <f t="shared" si="7"/>
        <v>35</v>
      </c>
      <c r="Y18" s="14">
        <f t="shared" si="7"/>
        <v>0</v>
      </c>
      <c r="Z18" s="14">
        <f t="shared" si="7"/>
        <v>0</v>
      </c>
      <c r="AA18" s="14">
        <f t="shared" si="7"/>
        <v>0</v>
      </c>
      <c r="AB18" s="14">
        <f t="shared" si="7"/>
        <v>0</v>
      </c>
      <c r="AC18" s="14">
        <f t="shared" si="7"/>
        <v>421</v>
      </c>
      <c r="AD18" s="14">
        <f t="shared" si="7"/>
        <v>0</v>
      </c>
      <c r="AE18" s="14">
        <f t="shared" si="7"/>
        <v>0</v>
      </c>
      <c r="AF18" s="14">
        <f t="shared" si="7"/>
        <v>0</v>
      </c>
      <c r="AG18" s="14">
        <f t="shared" si="7"/>
        <v>0</v>
      </c>
      <c r="AH18" s="14">
        <f t="shared" si="7"/>
        <v>0</v>
      </c>
      <c r="AI18" s="14">
        <f t="shared" si="7"/>
        <v>0</v>
      </c>
      <c r="AJ18" s="14">
        <f t="shared" si="7"/>
        <v>27</v>
      </c>
      <c r="AK18" s="14">
        <f t="shared" si="7"/>
        <v>0</v>
      </c>
      <c r="AL18" s="14">
        <f t="shared" si="7"/>
        <v>0</v>
      </c>
      <c r="AM18" s="14">
        <f t="shared" si="7"/>
        <v>0</v>
      </c>
      <c r="AN18" s="14">
        <f t="shared" si="7"/>
        <v>0</v>
      </c>
      <c r="AO18" s="14">
        <f t="shared" si="7"/>
        <v>1</v>
      </c>
      <c r="AP18" s="14">
        <f t="shared" si="7"/>
        <v>0</v>
      </c>
      <c r="AQ18" s="14">
        <f t="shared" si="7"/>
        <v>0</v>
      </c>
      <c r="AR18" s="14">
        <f t="shared" si="7"/>
        <v>0</v>
      </c>
      <c r="AS18" s="14">
        <f t="shared" si="7"/>
        <v>100</v>
      </c>
      <c r="AT18" s="1" t="s">
        <v>23</v>
      </c>
    </row>
    <row r="19" spans="2:46" ht="15">
      <c r="B19" s="1" t="s">
        <v>55</v>
      </c>
      <c r="C19" s="16">
        <f aca="true" t="shared" si="8" ref="C19:AS19">C18/C9</f>
        <v>0</v>
      </c>
      <c r="D19" s="16">
        <f t="shared" si="8"/>
        <v>0</v>
      </c>
      <c r="E19" s="16">
        <f t="shared" si="8"/>
        <v>0</v>
      </c>
      <c r="F19" s="16">
        <f t="shared" si="8"/>
        <v>0</v>
      </c>
      <c r="G19" s="16">
        <f t="shared" si="8"/>
        <v>0</v>
      </c>
      <c r="H19" s="16">
        <f t="shared" si="8"/>
        <v>0</v>
      </c>
      <c r="I19" s="16">
        <f t="shared" si="8"/>
        <v>0.03431372549019608</v>
      </c>
      <c r="J19" s="16">
        <f t="shared" si="8"/>
        <v>0</v>
      </c>
      <c r="K19" s="16">
        <f t="shared" si="8"/>
        <v>0.0017605633802816902</v>
      </c>
      <c r="L19" s="16">
        <f t="shared" si="8"/>
        <v>0</v>
      </c>
      <c r="M19" s="16">
        <f t="shared" si="8"/>
        <v>0.02389705882352941</v>
      </c>
      <c r="N19" s="16">
        <f t="shared" si="8"/>
        <v>0</v>
      </c>
      <c r="O19" s="16">
        <f t="shared" si="8"/>
        <v>0</v>
      </c>
      <c r="P19" s="16">
        <f t="shared" si="8"/>
        <v>0.0016233766233766235</v>
      </c>
      <c r="Q19" s="16">
        <f t="shared" si="8"/>
        <v>0</v>
      </c>
      <c r="R19" s="16">
        <f t="shared" si="8"/>
        <v>0</v>
      </c>
      <c r="S19" s="16">
        <f t="shared" si="8"/>
        <v>0</v>
      </c>
      <c r="T19" s="16">
        <f t="shared" si="8"/>
        <v>0.002012072434607646</v>
      </c>
      <c r="U19" s="16">
        <f t="shared" si="8"/>
        <v>0</v>
      </c>
      <c r="V19" s="16">
        <f t="shared" si="8"/>
        <v>0</v>
      </c>
      <c r="W19" s="16">
        <f t="shared" si="8"/>
        <v>0</v>
      </c>
      <c r="X19" s="16">
        <f t="shared" si="8"/>
        <v>0.08557457212713937</v>
      </c>
      <c r="Y19" s="16">
        <f t="shared" si="8"/>
        <v>0</v>
      </c>
      <c r="Z19" s="16">
        <f t="shared" si="8"/>
        <v>0</v>
      </c>
      <c r="AA19" s="16">
        <f t="shared" si="8"/>
        <v>0</v>
      </c>
      <c r="AB19" s="16">
        <f t="shared" si="8"/>
        <v>0</v>
      </c>
      <c r="AC19" s="16">
        <f t="shared" si="8"/>
        <v>0.9722863741339491</v>
      </c>
      <c r="AD19" s="16">
        <f t="shared" si="8"/>
        <v>0</v>
      </c>
      <c r="AE19" s="16">
        <f t="shared" si="8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0.054989816700611</v>
      </c>
      <c r="AK19" s="16">
        <f t="shared" si="8"/>
        <v>0</v>
      </c>
      <c r="AL19" s="16">
        <f t="shared" si="8"/>
        <v>0</v>
      </c>
      <c r="AM19" s="16">
        <f t="shared" si="8"/>
        <v>0</v>
      </c>
      <c r="AN19" s="16">
        <f t="shared" si="8"/>
        <v>0</v>
      </c>
      <c r="AO19" s="16">
        <f t="shared" si="8"/>
        <v>0.005208333333333333</v>
      </c>
      <c r="AP19" s="16">
        <f t="shared" si="8"/>
        <v>0</v>
      </c>
      <c r="AQ19" s="16">
        <f t="shared" si="8"/>
        <v>0</v>
      </c>
      <c r="AR19" s="16">
        <f t="shared" si="8"/>
        <v>0</v>
      </c>
      <c r="AS19" s="16">
        <f t="shared" si="8"/>
        <v>0.006000240009600384</v>
      </c>
      <c r="AT19" s="1" t="s">
        <v>55</v>
      </c>
    </row>
    <row r="20" spans="1:46" ht="15">
      <c r="A20">
        <v>9</v>
      </c>
      <c r="B20" s="1" t="s">
        <v>12</v>
      </c>
      <c r="C20" s="14">
        <v>0</v>
      </c>
      <c r="D20" s="14">
        <v>0</v>
      </c>
      <c r="E20" s="14">
        <v>2</v>
      </c>
      <c r="F20" s="14">
        <v>10</v>
      </c>
      <c r="G20" s="14">
        <v>9</v>
      </c>
      <c r="H20" s="14">
        <v>8</v>
      </c>
      <c r="I20" s="14">
        <v>17</v>
      </c>
      <c r="J20" s="14">
        <v>8</v>
      </c>
      <c r="K20" s="14">
        <v>14</v>
      </c>
      <c r="L20" s="14">
        <v>6</v>
      </c>
      <c r="M20" s="14">
        <v>0</v>
      </c>
      <c r="N20" s="14">
        <v>9</v>
      </c>
      <c r="O20" s="14">
        <v>11</v>
      </c>
      <c r="P20" s="14">
        <v>103</v>
      </c>
      <c r="Q20" s="14">
        <v>45</v>
      </c>
      <c r="R20" s="14">
        <v>9</v>
      </c>
      <c r="S20" s="14">
        <v>5</v>
      </c>
      <c r="T20" s="14">
        <v>23</v>
      </c>
      <c r="U20" s="14">
        <v>2</v>
      </c>
      <c r="V20" s="14">
        <v>10</v>
      </c>
      <c r="W20" s="14">
        <v>21</v>
      </c>
      <c r="X20" s="14">
        <v>8</v>
      </c>
      <c r="Y20" s="14">
        <v>27</v>
      </c>
      <c r="Z20" s="14">
        <v>10</v>
      </c>
      <c r="AA20" s="14">
        <v>3</v>
      </c>
      <c r="AB20" s="14">
        <v>8</v>
      </c>
      <c r="AC20" s="14">
        <v>7</v>
      </c>
      <c r="AD20" s="14">
        <v>7</v>
      </c>
      <c r="AE20" s="14">
        <v>1</v>
      </c>
      <c r="AF20" s="14">
        <v>13</v>
      </c>
      <c r="AG20" s="14">
        <v>10</v>
      </c>
      <c r="AH20" s="14">
        <v>6</v>
      </c>
      <c r="AI20" s="14">
        <v>10</v>
      </c>
      <c r="AJ20" s="14">
        <v>3</v>
      </c>
      <c r="AK20" s="14">
        <v>1</v>
      </c>
      <c r="AL20" s="14">
        <v>9</v>
      </c>
      <c r="AM20" s="14">
        <v>22</v>
      </c>
      <c r="AN20" s="14">
        <v>9</v>
      </c>
      <c r="AO20" s="14">
        <v>7</v>
      </c>
      <c r="AP20" s="14">
        <v>5</v>
      </c>
      <c r="AQ20" s="14">
        <v>9</v>
      </c>
      <c r="AR20" s="14">
        <v>2</v>
      </c>
      <c r="AS20" s="14">
        <f>SUM(C20:AR20)</f>
        <v>489</v>
      </c>
      <c r="AT20" s="1" t="s">
        <v>12</v>
      </c>
    </row>
    <row r="21" spans="1:46" ht="15">
      <c r="A21">
        <v>10</v>
      </c>
      <c r="B21" s="1" t="s">
        <v>13</v>
      </c>
      <c r="C21" s="14">
        <v>86</v>
      </c>
      <c r="D21" s="14">
        <v>3</v>
      </c>
      <c r="E21" s="14">
        <v>193</v>
      </c>
      <c r="F21" s="14">
        <v>250</v>
      </c>
      <c r="G21" s="14">
        <v>393</v>
      </c>
      <c r="H21" s="14">
        <v>306</v>
      </c>
      <c r="I21" s="14">
        <v>574</v>
      </c>
      <c r="J21" s="14">
        <v>240</v>
      </c>
      <c r="K21" s="14">
        <v>553</v>
      </c>
      <c r="L21" s="14">
        <v>126</v>
      </c>
      <c r="M21" s="14">
        <v>531</v>
      </c>
      <c r="N21" s="14">
        <v>434</v>
      </c>
      <c r="O21" s="14">
        <v>630</v>
      </c>
      <c r="P21" s="14">
        <v>512</v>
      </c>
      <c r="Q21" s="14">
        <v>334</v>
      </c>
      <c r="R21" s="14">
        <v>401</v>
      </c>
      <c r="S21" s="14">
        <v>473</v>
      </c>
      <c r="T21" s="14">
        <v>473</v>
      </c>
      <c r="U21" s="14">
        <v>158</v>
      </c>
      <c r="V21" s="14">
        <v>574</v>
      </c>
      <c r="W21" s="14">
        <v>440</v>
      </c>
      <c r="X21" s="14">
        <v>366</v>
      </c>
      <c r="Y21" s="14">
        <v>743</v>
      </c>
      <c r="Z21" s="14">
        <v>693</v>
      </c>
      <c r="AA21" s="14">
        <v>176</v>
      </c>
      <c r="AB21" s="14">
        <v>503</v>
      </c>
      <c r="AC21" s="14">
        <v>426</v>
      </c>
      <c r="AD21" s="14">
        <v>454</v>
      </c>
      <c r="AE21" s="14">
        <v>459</v>
      </c>
      <c r="AF21" s="14">
        <v>421</v>
      </c>
      <c r="AG21" s="14">
        <v>428</v>
      </c>
      <c r="AH21" s="14">
        <v>241</v>
      </c>
      <c r="AI21" s="14">
        <v>564</v>
      </c>
      <c r="AJ21" s="14">
        <v>461</v>
      </c>
      <c r="AK21" s="14">
        <v>95</v>
      </c>
      <c r="AL21" s="14">
        <v>618</v>
      </c>
      <c r="AM21" s="14">
        <v>721</v>
      </c>
      <c r="AN21" s="14">
        <v>265</v>
      </c>
      <c r="AO21" s="14">
        <v>184</v>
      </c>
      <c r="AP21" s="14">
        <v>159</v>
      </c>
      <c r="AQ21" s="14">
        <v>169</v>
      </c>
      <c r="AR21" s="14">
        <v>247</v>
      </c>
      <c r="AS21" s="14">
        <f>SUM(C21:AR21)</f>
        <v>16077</v>
      </c>
      <c r="AT21" s="1" t="s">
        <v>13</v>
      </c>
    </row>
    <row r="22" spans="1:46" ht="15">
      <c r="A22" t="s">
        <v>76</v>
      </c>
      <c r="B22" s="1" t="s">
        <v>14</v>
      </c>
      <c r="C22" s="14">
        <f aca="true" t="shared" si="9" ref="C22:AS22">SUM(C20:C21)</f>
        <v>86</v>
      </c>
      <c r="D22" s="14">
        <f t="shared" si="9"/>
        <v>3</v>
      </c>
      <c r="E22" s="14">
        <f t="shared" si="9"/>
        <v>195</v>
      </c>
      <c r="F22" s="14">
        <f t="shared" si="9"/>
        <v>260</v>
      </c>
      <c r="G22" s="14">
        <f t="shared" si="9"/>
        <v>402</v>
      </c>
      <c r="H22" s="14">
        <f t="shared" si="9"/>
        <v>314</v>
      </c>
      <c r="I22" s="14">
        <f t="shared" si="9"/>
        <v>591</v>
      </c>
      <c r="J22" s="14">
        <f t="shared" si="9"/>
        <v>248</v>
      </c>
      <c r="K22" s="14">
        <f t="shared" si="9"/>
        <v>567</v>
      </c>
      <c r="L22" s="14">
        <f t="shared" si="9"/>
        <v>132</v>
      </c>
      <c r="M22" s="14">
        <f t="shared" si="9"/>
        <v>531</v>
      </c>
      <c r="N22" s="14">
        <f t="shared" si="9"/>
        <v>443</v>
      </c>
      <c r="O22" s="14">
        <f t="shared" si="9"/>
        <v>641</v>
      </c>
      <c r="P22" s="14">
        <f t="shared" si="9"/>
        <v>615</v>
      </c>
      <c r="Q22" s="14">
        <f t="shared" si="9"/>
        <v>379</v>
      </c>
      <c r="R22" s="14">
        <f t="shared" si="9"/>
        <v>410</v>
      </c>
      <c r="S22" s="14">
        <f t="shared" si="9"/>
        <v>478</v>
      </c>
      <c r="T22" s="14">
        <f t="shared" si="9"/>
        <v>496</v>
      </c>
      <c r="U22" s="14">
        <f t="shared" si="9"/>
        <v>160</v>
      </c>
      <c r="V22" s="14">
        <f t="shared" si="9"/>
        <v>584</v>
      </c>
      <c r="W22" s="14">
        <f t="shared" si="9"/>
        <v>461</v>
      </c>
      <c r="X22" s="14">
        <f t="shared" si="9"/>
        <v>374</v>
      </c>
      <c r="Y22" s="14">
        <f t="shared" si="9"/>
        <v>770</v>
      </c>
      <c r="Z22" s="14">
        <f t="shared" si="9"/>
        <v>703</v>
      </c>
      <c r="AA22" s="14">
        <f t="shared" si="9"/>
        <v>179</v>
      </c>
      <c r="AB22" s="14">
        <f t="shared" si="9"/>
        <v>511</v>
      </c>
      <c r="AC22" s="14">
        <f t="shared" si="9"/>
        <v>433</v>
      </c>
      <c r="AD22" s="14">
        <f t="shared" si="9"/>
        <v>461</v>
      </c>
      <c r="AE22" s="14">
        <f t="shared" si="9"/>
        <v>460</v>
      </c>
      <c r="AF22" s="14">
        <f t="shared" si="9"/>
        <v>434</v>
      </c>
      <c r="AG22" s="14">
        <f t="shared" si="9"/>
        <v>438</v>
      </c>
      <c r="AH22" s="14">
        <f t="shared" si="9"/>
        <v>247</v>
      </c>
      <c r="AI22" s="14">
        <f t="shared" si="9"/>
        <v>574</v>
      </c>
      <c r="AJ22" s="14">
        <f t="shared" si="9"/>
        <v>464</v>
      </c>
      <c r="AK22" s="14">
        <f t="shared" si="9"/>
        <v>96</v>
      </c>
      <c r="AL22" s="14">
        <f t="shared" si="9"/>
        <v>627</v>
      </c>
      <c r="AM22" s="14">
        <f t="shared" si="9"/>
        <v>743</v>
      </c>
      <c r="AN22" s="14">
        <f t="shared" si="9"/>
        <v>274</v>
      </c>
      <c r="AO22" s="14">
        <f t="shared" si="9"/>
        <v>191</v>
      </c>
      <c r="AP22" s="14">
        <f t="shared" si="9"/>
        <v>164</v>
      </c>
      <c r="AQ22" s="14">
        <f t="shared" si="9"/>
        <v>178</v>
      </c>
      <c r="AR22" s="14">
        <f t="shared" si="9"/>
        <v>249</v>
      </c>
      <c r="AS22" s="14">
        <f t="shared" si="9"/>
        <v>16566</v>
      </c>
      <c r="AT22" s="1" t="s">
        <v>14</v>
      </c>
    </row>
    <row r="23" spans="1:50" ht="15">
      <c r="A23">
        <v>11</v>
      </c>
      <c r="B23" s="1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f>SUM(C23:AR23)</f>
        <v>0</v>
      </c>
      <c r="AT23" s="1" t="s">
        <v>15</v>
      </c>
      <c r="AU23" s="9"/>
      <c r="AV23" s="9"/>
      <c r="AW23" s="9"/>
      <c r="AX23" s="9"/>
    </row>
    <row r="24" spans="1:50" ht="15">
      <c r="A24">
        <v>12</v>
      </c>
      <c r="B24" s="1" t="s">
        <v>16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f>SUM(C24:AR24)</f>
        <v>0</v>
      </c>
      <c r="AT24" s="1" t="s">
        <v>16</v>
      </c>
      <c r="AU24" s="9"/>
      <c r="AV24" s="9"/>
      <c r="AW24" s="9"/>
      <c r="AX24" s="9"/>
    </row>
    <row r="25" spans="1:50" ht="15">
      <c r="A25" t="s">
        <v>2</v>
      </c>
      <c r="B25" s="1" t="s">
        <v>165</v>
      </c>
      <c r="C25" s="14">
        <v>5</v>
      </c>
      <c r="D25" s="14">
        <v>0</v>
      </c>
      <c r="E25" s="14">
        <v>6</v>
      </c>
      <c r="F25" s="14">
        <v>22</v>
      </c>
      <c r="G25" s="14">
        <v>21</v>
      </c>
      <c r="H25" s="14">
        <v>19</v>
      </c>
      <c r="I25" s="14">
        <v>7</v>
      </c>
      <c r="J25" s="14">
        <v>7</v>
      </c>
      <c r="K25" s="14">
        <v>24</v>
      </c>
      <c r="L25" s="14">
        <v>10</v>
      </c>
      <c r="M25" s="14">
        <v>0</v>
      </c>
      <c r="N25" s="14">
        <v>15</v>
      </c>
      <c r="O25" s="14">
        <v>12</v>
      </c>
      <c r="P25" s="14">
        <v>5</v>
      </c>
      <c r="Q25" s="14">
        <v>19</v>
      </c>
      <c r="R25" s="14">
        <v>14</v>
      </c>
      <c r="S25" s="14">
        <v>23</v>
      </c>
      <c r="T25" s="14">
        <v>21</v>
      </c>
      <c r="U25" s="14">
        <v>1</v>
      </c>
      <c r="V25" s="14">
        <v>22</v>
      </c>
      <c r="W25" s="14">
        <v>22</v>
      </c>
      <c r="X25" s="14">
        <v>20</v>
      </c>
      <c r="Y25" s="14">
        <v>13</v>
      </c>
      <c r="Z25" s="14">
        <v>15</v>
      </c>
      <c r="AA25" s="14">
        <v>3</v>
      </c>
      <c r="AB25" s="14">
        <v>14</v>
      </c>
      <c r="AC25" s="14">
        <v>11</v>
      </c>
      <c r="AD25" s="14">
        <v>14</v>
      </c>
      <c r="AE25" s="14">
        <v>23</v>
      </c>
      <c r="AF25" s="14">
        <v>17</v>
      </c>
      <c r="AG25" s="14">
        <v>17</v>
      </c>
      <c r="AH25" s="14">
        <v>16</v>
      </c>
      <c r="AI25" s="14">
        <v>23</v>
      </c>
      <c r="AJ25" s="14">
        <v>15</v>
      </c>
      <c r="AK25" s="14">
        <v>4</v>
      </c>
      <c r="AL25" s="14">
        <v>19</v>
      </c>
      <c r="AM25" s="14">
        <v>24</v>
      </c>
      <c r="AN25" s="14">
        <v>8</v>
      </c>
      <c r="AO25" s="14">
        <v>7</v>
      </c>
      <c r="AP25" s="14">
        <v>15</v>
      </c>
      <c r="AQ25" s="14">
        <v>9</v>
      </c>
      <c r="AR25" s="14">
        <v>44</v>
      </c>
      <c r="AS25" s="14">
        <f>SUM(C25:AR25)</f>
        <v>606</v>
      </c>
      <c r="AT25" s="1" t="s">
        <v>165</v>
      </c>
      <c r="AU25" s="9"/>
      <c r="AV25" s="9"/>
      <c r="AW25" s="9"/>
      <c r="AX25" s="9"/>
    </row>
    <row r="26" spans="1:50" ht="15">
      <c r="A26" t="s">
        <v>2</v>
      </c>
      <c r="B26" s="1" t="s">
        <v>17</v>
      </c>
      <c r="C26" s="16">
        <f aca="true" t="shared" si="10" ref="C26:AS26">C25/C22</f>
        <v>0.05813953488372093</v>
      </c>
      <c r="D26" s="16">
        <f t="shared" si="10"/>
        <v>0</v>
      </c>
      <c r="E26" s="16">
        <f t="shared" si="10"/>
        <v>0.03076923076923077</v>
      </c>
      <c r="F26" s="16">
        <f t="shared" si="10"/>
        <v>0.08461538461538462</v>
      </c>
      <c r="G26" s="16">
        <f t="shared" si="10"/>
        <v>0.05223880597014925</v>
      </c>
      <c r="H26" s="16">
        <f t="shared" si="10"/>
        <v>0.06050955414012739</v>
      </c>
      <c r="I26" s="16">
        <f t="shared" si="10"/>
        <v>0.011844331641285956</v>
      </c>
      <c r="J26" s="16">
        <f t="shared" si="10"/>
        <v>0.028225806451612902</v>
      </c>
      <c r="K26" s="16">
        <f t="shared" si="10"/>
        <v>0.042328042328042326</v>
      </c>
      <c r="L26" s="16">
        <f t="shared" si="10"/>
        <v>0.07575757575757576</v>
      </c>
      <c r="M26" s="16">
        <f t="shared" si="10"/>
        <v>0</v>
      </c>
      <c r="N26" s="16">
        <f t="shared" si="10"/>
        <v>0.033860045146726865</v>
      </c>
      <c r="O26" s="16">
        <f t="shared" si="10"/>
        <v>0.0187207488299532</v>
      </c>
      <c r="P26" s="16">
        <f t="shared" si="10"/>
        <v>0.008130081300813009</v>
      </c>
      <c r="Q26" s="16">
        <f t="shared" si="10"/>
        <v>0.05013192612137203</v>
      </c>
      <c r="R26" s="16">
        <f t="shared" si="10"/>
        <v>0.03414634146341464</v>
      </c>
      <c r="S26" s="16">
        <f t="shared" si="10"/>
        <v>0.04811715481171548</v>
      </c>
      <c r="T26" s="16">
        <f t="shared" si="10"/>
        <v>0.04233870967741935</v>
      </c>
      <c r="U26" s="16">
        <f t="shared" si="10"/>
        <v>0.00625</v>
      </c>
      <c r="V26" s="16">
        <f t="shared" si="10"/>
        <v>0.03767123287671233</v>
      </c>
      <c r="W26" s="16">
        <f t="shared" si="10"/>
        <v>0.04772234273318872</v>
      </c>
      <c r="X26" s="16">
        <f t="shared" si="10"/>
        <v>0.053475935828877004</v>
      </c>
      <c r="Y26" s="16">
        <f t="shared" si="10"/>
        <v>0.016883116883116882</v>
      </c>
      <c r="Z26" s="16">
        <f t="shared" si="10"/>
        <v>0.021337126600284494</v>
      </c>
      <c r="AA26" s="16">
        <f t="shared" si="10"/>
        <v>0.01675977653631285</v>
      </c>
      <c r="AB26" s="16">
        <f t="shared" si="10"/>
        <v>0.0273972602739726</v>
      </c>
      <c r="AC26" s="16">
        <f t="shared" si="10"/>
        <v>0.025404157043879907</v>
      </c>
      <c r="AD26" s="16">
        <f t="shared" si="10"/>
        <v>0.03036876355748373</v>
      </c>
      <c r="AE26" s="16">
        <f t="shared" si="10"/>
        <v>0.05</v>
      </c>
      <c r="AF26" s="16">
        <f t="shared" si="10"/>
        <v>0.03917050691244239</v>
      </c>
      <c r="AG26" s="16">
        <f t="shared" si="10"/>
        <v>0.03881278538812785</v>
      </c>
      <c r="AH26" s="16">
        <f t="shared" si="10"/>
        <v>0.06477732793522267</v>
      </c>
      <c r="AI26" s="16">
        <f t="shared" si="10"/>
        <v>0.04006968641114982</v>
      </c>
      <c r="AJ26" s="16">
        <f t="shared" si="10"/>
        <v>0.032327586206896554</v>
      </c>
      <c r="AK26" s="16">
        <f t="shared" si="10"/>
        <v>0.041666666666666664</v>
      </c>
      <c r="AL26" s="16">
        <f t="shared" si="10"/>
        <v>0.030303030303030304</v>
      </c>
      <c r="AM26" s="16">
        <f t="shared" si="10"/>
        <v>0.03230148048452221</v>
      </c>
      <c r="AN26" s="16">
        <f t="shared" si="10"/>
        <v>0.029197080291970802</v>
      </c>
      <c r="AO26" s="16">
        <f t="shared" si="10"/>
        <v>0.03664921465968586</v>
      </c>
      <c r="AP26" s="16">
        <f t="shared" si="10"/>
        <v>0.09146341463414634</v>
      </c>
      <c r="AQ26" s="16">
        <f t="shared" si="10"/>
        <v>0.05056179775280899</v>
      </c>
      <c r="AR26" s="16">
        <f t="shared" si="10"/>
        <v>0.17670682730923695</v>
      </c>
      <c r="AS26" s="16">
        <f t="shared" si="10"/>
        <v>0.03658094893154654</v>
      </c>
      <c r="AT26" s="1" t="s">
        <v>17</v>
      </c>
      <c r="AU26" s="12"/>
      <c r="AV26" s="12"/>
      <c r="AW26" s="12"/>
      <c r="AX26" s="9"/>
    </row>
    <row r="27" spans="1:50" ht="15">
      <c r="A27" t="s">
        <v>2</v>
      </c>
      <c r="B27" s="1" t="s">
        <v>111</v>
      </c>
      <c r="C27" s="14">
        <v>4</v>
      </c>
      <c r="D27" s="14">
        <v>0</v>
      </c>
      <c r="E27" s="14">
        <v>7</v>
      </c>
      <c r="F27" s="14">
        <v>8</v>
      </c>
      <c r="G27" s="14">
        <v>10</v>
      </c>
      <c r="H27" s="14">
        <v>7</v>
      </c>
      <c r="I27" s="14">
        <v>9</v>
      </c>
      <c r="J27" s="14">
        <v>5</v>
      </c>
      <c r="K27" s="14">
        <v>21</v>
      </c>
      <c r="L27" s="14">
        <v>5</v>
      </c>
      <c r="M27" s="14">
        <v>9</v>
      </c>
      <c r="N27" s="14">
        <v>14</v>
      </c>
      <c r="O27" s="14">
        <v>17</v>
      </c>
      <c r="P27" s="14">
        <v>11</v>
      </c>
      <c r="Q27" s="14">
        <v>7</v>
      </c>
      <c r="R27" s="14">
        <v>9</v>
      </c>
      <c r="S27" s="14">
        <v>13</v>
      </c>
      <c r="T27" s="14">
        <v>17</v>
      </c>
      <c r="U27" s="14">
        <v>6</v>
      </c>
      <c r="V27" s="14">
        <v>21</v>
      </c>
      <c r="W27" s="14">
        <v>14</v>
      </c>
      <c r="X27" s="14">
        <v>15</v>
      </c>
      <c r="Y27" s="14">
        <v>8</v>
      </c>
      <c r="Z27" s="14">
        <v>20</v>
      </c>
      <c r="AA27" s="14">
        <v>3</v>
      </c>
      <c r="AB27" s="14">
        <v>15</v>
      </c>
      <c r="AC27" s="14">
        <v>20</v>
      </c>
      <c r="AD27" s="14">
        <v>17</v>
      </c>
      <c r="AE27" s="14">
        <v>14</v>
      </c>
      <c r="AF27" s="14">
        <v>22</v>
      </c>
      <c r="AG27" s="14">
        <v>12</v>
      </c>
      <c r="AH27" s="14">
        <v>6</v>
      </c>
      <c r="AI27" s="14">
        <v>33</v>
      </c>
      <c r="AJ27" s="14">
        <v>16</v>
      </c>
      <c r="AK27" s="14">
        <v>2</v>
      </c>
      <c r="AL27" s="14">
        <v>8</v>
      </c>
      <c r="AM27" s="14">
        <v>16</v>
      </c>
      <c r="AN27" s="14">
        <v>8</v>
      </c>
      <c r="AO27" s="14">
        <v>5</v>
      </c>
      <c r="AP27" s="14">
        <v>6</v>
      </c>
      <c r="AQ27" s="14">
        <v>5</v>
      </c>
      <c r="AR27" s="14">
        <v>5</v>
      </c>
      <c r="AS27" s="14">
        <f>SUM(C27:AR27)</f>
        <v>470</v>
      </c>
      <c r="AT27" s="1" t="s">
        <v>111</v>
      </c>
      <c r="AU27" s="9"/>
      <c r="AV27" s="9"/>
      <c r="AW27" s="9"/>
      <c r="AX27" s="9"/>
    </row>
    <row r="28" spans="1:50" ht="15">
      <c r="A28" t="s">
        <v>2</v>
      </c>
      <c r="B28" s="1" t="s">
        <v>17</v>
      </c>
      <c r="C28" s="16">
        <f aca="true" t="shared" si="11" ref="C28:AS28">C27/C22</f>
        <v>0.046511627906976744</v>
      </c>
      <c r="D28" s="16">
        <f t="shared" si="11"/>
        <v>0</v>
      </c>
      <c r="E28" s="16">
        <f t="shared" si="11"/>
        <v>0.035897435897435895</v>
      </c>
      <c r="F28" s="16">
        <f t="shared" si="11"/>
        <v>0.03076923076923077</v>
      </c>
      <c r="G28" s="16">
        <f t="shared" si="11"/>
        <v>0.024875621890547265</v>
      </c>
      <c r="H28" s="16">
        <f t="shared" si="11"/>
        <v>0.022292993630573247</v>
      </c>
      <c r="I28" s="16">
        <f t="shared" si="11"/>
        <v>0.015228426395939087</v>
      </c>
      <c r="J28" s="16">
        <f t="shared" si="11"/>
        <v>0.020161290322580645</v>
      </c>
      <c r="K28" s="16">
        <f t="shared" si="11"/>
        <v>0.037037037037037035</v>
      </c>
      <c r="L28" s="16">
        <f t="shared" si="11"/>
        <v>0.03787878787878788</v>
      </c>
      <c r="M28" s="16">
        <f t="shared" si="11"/>
        <v>0.01694915254237288</v>
      </c>
      <c r="N28" s="16">
        <f t="shared" si="11"/>
        <v>0.03160270880361174</v>
      </c>
      <c r="O28" s="16">
        <f t="shared" si="11"/>
        <v>0.0265210608424337</v>
      </c>
      <c r="P28" s="16">
        <f t="shared" si="11"/>
        <v>0.01788617886178862</v>
      </c>
      <c r="Q28" s="16">
        <f t="shared" si="11"/>
        <v>0.018469656992084433</v>
      </c>
      <c r="R28" s="16">
        <f t="shared" si="11"/>
        <v>0.02195121951219512</v>
      </c>
      <c r="S28" s="16">
        <f t="shared" si="11"/>
        <v>0.027196652719665274</v>
      </c>
      <c r="T28" s="16">
        <f t="shared" si="11"/>
        <v>0.034274193548387094</v>
      </c>
      <c r="U28" s="16">
        <f t="shared" si="11"/>
        <v>0.0375</v>
      </c>
      <c r="V28" s="16">
        <f t="shared" si="11"/>
        <v>0.03595890410958904</v>
      </c>
      <c r="W28" s="16">
        <f t="shared" si="11"/>
        <v>0.03036876355748373</v>
      </c>
      <c r="X28" s="16">
        <f t="shared" si="11"/>
        <v>0.040106951871657755</v>
      </c>
      <c r="Y28" s="16">
        <f t="shared" si="11"/>
        <v>0.01038961038961039</v>
      </c>
      <c r="Z28" s="16">
        <f t="shared" si="11"/>
        <v>0.02844950213371266</v>
      </c>
      <c r="AA28" s="16">
        <f t="shared" si="11"/>
        <v>0.01675977653631285</v>
      </c>
      <c r="AB28" s="16">
        <f t="shared" si="11"/>
        <v>0.029354207436399216</v>
      </c>
      <c r="AC28" s="16">
        <f t="shared" si="11"/>
        <v>0.046189376443418015</v>
      </c>
      <c r="AD28" s="16">
        <f t="shared" si="11"/>
        <v>0.0368763557483731</v>
      </c>
      <c r="AE28" s="16">
        <f t="shared" si="11"/>
        <v>0.030434782608695653</v>
      </c>
      <c r="AF28" s="16">
        <f t="shared" si="11"/>
        <v>0.05069124423963134</v>
      </c>
      <c r="AG28" s="16">
        <f t="shared" si="11"/>
        <v>0.0273972602739726</v>
      </c>
      <c r="AH28" s="16">
        <f t="shared" si="11"/>
        <v>0.024291497975708502</v>
      </c>
      <c r="AI28" s="16">
        <f t="shared" si="11"/>
        <v>0.05749128919860627</v>
      </c>
      <c r="AJ28" s="16">
        <f t="shared" si="11"/>
        <v>0.034482758620689655</v>
      </c>
      <c r="AK28" s="16">
        <f t="shared" si="11"/>
        <v>0.020833333333333332</v>
      </c>
      <c r="AL28" s="16">
        <f t="shared" si="11"/>
        <v>0.012759170653907496</v>
      </c>
      <c r="AM28" s="16">
        <f t="shared" si="11"/>
        <v>0.021534320323014805</v>
      </c>
      <c r="AN28" s="16">
        <f t="shared" si="11"/>
        <v>0.029197080291970802</v>
      </c>
      <c r="AO28" s="16">
        <f t="shared" si="11"/>
        <v>0.02617801047120419</v>
      </c>
      <c r="AP28" s="16">
        <f t="shared" si="11"/>
        <v>0.036585365853658534</v>
      </c>
      <c r="AQ28" s="16">
        <f t="shared" si="11"/>
        <v>0.028089887640449437</v>
      </c>
      <c r="AR28" s="16">
        <f t="shared" si="11"/>
        <v>0.020080321285140562</v>
      </c>
      <c r="AS28" s="16">
        <f t="shared" si="11"/>
        <v>0.028371363032717613</v>
      </c>
      <c r="AT28" s="1" t="s">
        <v>17</v>
      </c>
      <c r="AU28" s="12"/>
      <c r="AV28" s="12"/>
      <c r="AW28" s="12"/>
      <c r="AX28" s="9"/>
    </row>
    <row r="29" spans="1:50" ht="15">
      <c r="A29" t="s">
        <v>2</v>
      </c>
      <c r="B29" s="1" t="s">
        <v>123</v>
      </c>
      <c r="C29" s="14">
        <v>13</v>
      </c>
      <c r="D29" s="14">
        <v>0</v>
      </c>
      <c r="E29" s="14">
        <v>23</v>
      </c>
      <c r="F29" s="14">
        <v>26</v>
      </c>
      <c r="G29" s="14">
        <v>36</v>
      </c>
      <c r="H29" s="14">
        <v>28</v>
      </c>
      <c r="I29" s="14">
        <v>21</v>
      </c>
      <c r="J29" s="14">
        <v>14</v>
      </c>
      <c r="K29" s="14">
        <v>39</v>
      </c>
      <c r="L29" s="14">
        <v>13</v>
      </c>
      <c r="M29" s="14">
        <v>47</v>
      </c>
      <c r="N29" s="14">
        <v>36</v>
      </c>
      <c r="O29" s="14">
        <v>33</v>
      </c>
      <c r="P29" s="14">
        <v>24</v>
      </c>
      <c r="Q29" s="14">
        <v>32</v>
      </c>
      <c r="R29" s="14">
        <v>21</v>
      </c>
      <c r="S29" s="14">
        <v>34</v>
      </c>
      <c r="T29" s="14">
        <v>61</v>
      </c>
      <c r="U29" s="14">
        <v>17</v>
      </c>
      <c r="V29" s="14">
        <v>61</v>
      </c>
      <c r="W29" s="14">
        <v>32</v>
      </c>
      <c r="X29" s="14">
        <v>26</v>
      </c>
      <c r="Y29" s="14">
        <v>20</v>
      </c>
      <c r="Z29" s="14">
        <v>55</v>
      </c>
      <c r="AA29" s="14">
        <v>6</v>
      </c>
      <c r="AB29" s="14">
        <v>22</v>
      </c>
      <c r="AC29" s="14">
        <v>49</v>
      </c>
      <c r="AD29" s="14">
        <v>45</v>
      </c>
      <c r="AE29" s="14">
        <v>38</v>
      </c>
      <c r="AF29" s="14">
        <v>34</v>
      </c>
      <c r="AG29" s="14">
        <v>26</v>
      </c>
      <c r="AH29" s="14">
        <v>23</v>
      </c>
      <c r="AI29" s="14">
        <v>45</v>
      </c>
      <c r="AJ29" s="14">
        <v>31</v>
      </c>
      <c r="AK29" s="14">
        <v>15</v>
      </c>
      <c r="AL29" s="14">
        <v>19</v>
      </c>
      <c r="AM29" s="14">
        <v>66</v>
      </c>
      <c r="AN29" s="14">
        <v>20</v>
      </c>
      <c r="AO29" s="14">
        <v>19</v>
      </c>
      <c r="AP29" s="14">
        <v>25</v>
      </c>
      <c r="AQ29" s="14">
        <v>22</v>
      </c>
      <c r="AR29" s="14">
        <v>23</v>
      </c>
      <c r="AS29" s="14">
        <f>SUM(C29:AR29)</f>
        <v>1240</v>
      </c>
      <c r="AT29" s="1" t="s">
        <v>123</v>
      </c>
      <c r="AU29" s="9"/>
      <c r="AV29" s="9"/>
      <c r="AW29" s="9"/>
      <c r="AX29" s="9"/>
    </row>
    <row r="30" spans="1:50" ht="15">
      <c r="A30" t="s">
        <v>2</v>
      </c>
      <c r="B30" s="1" t="s">
        <v>17</v>
      </c>
      <c r="C30" s="16">
        <f aca="true" t="shared" si="12" ref="C30:AS30">C29/C22</f>
        <v>0.1511627906976744</v>
      </c>
      <c r="D30" s="16">
        <f t="shared" si="12"/>
        <v>0</v>
      </c>
      <c r="E30" s="16">
        <f t="shared" si="12"/>
        <v>0.11794871794871795</v>
      </c>
      <c r="F30" s="16">
        <f t="shared" si="12"/>
        <v>0.1</v>
      </c>
      <c r="G30" s="16">
        <f t="shared" si="12"/>
        <v>0.08955223880597014</v>
      </c>
      <c r="H30" s="16">
        <f t="shared" si="12"/>
        <v>0.08917197452229299</v>
      </c>
      <c r="I30" s="16">
        <f t="shared" si="12"/>
        <v>0.03553299492385787</v>
      </c>
      <c r="J30" s="16">
        <f t="shared" si="12"/>
        <v>0.056451612903225805</v>
      </c>
      <c r="K30" s="16">
        <f t="shared" si="12"/>
        <v>0.06878306878306878</v>
      </c>
      <c r="L30" s="16">
        <f t="shared" si="12"/>
        <v>0.09848484848484848</v>
      </c>
      <c r="M30" s="16">
        <f t="shared" si="12"/>
        <v>0.08851224105461393</v>
      </c>
      <c r="N30" s="16">
        <f t="shared" si="12"/>
        <v>0.08126410835214447</v>
      </c>
      <c r="O30" s="16">
        <f t="shared" si="12"/>
        <v>0.0514820592823713</v>
      </c>
      <c r="P30" s="16">
        <f t="shared" si="12"/>
        <v>0.03902439024390244</v>
      </c>
      <c r="Q30" s="16">
        <f t="shared" si="12"/>
        <v>0.08443271767810026</v>
      </c>
      <c r="R30" s="16">
        <f t="shared" si="12"/>
        <v>0.05121951219512195</v>
      </c>
      <c r="S30" s="16">
        <f t="shared" si="12"/>
        <v>0.07112970711297072</v>
      </c>
      <c r="T30" s="16">
        <f t="shared" si="12"/>
        <v>0.12298387096774194</v>
      </c>
      <c r="U30" s="16">
        <f t="shared" si="12"/>
        <v>0.10625</v>
      </c>
      <c r="V30" s="16">
        <f t="shared" si="12"/>
        <v>0.10445205479452055</v>
      </c>
      <c r="W30" s="16">
        <f t="shared" si="12"/>
        <v>0.06941431670281996</v>
      </c>
      <c r="X30" s="16">
        <f t="shared" si="12"/>
        <v>0.06951871657754011</v>
      </c>
      <c r="Y30" s="16">
        <f t="shared" si="12"/>
        <v>0.025974025974025976</v>
      </c>
      <c r="Z30" s="16">
        <f t="shared" si="12"/>
        <v>0.07823613086770982</v>
      </c>
      <c r="AA30" s="16">
        <f t="shared" si="12"/>
        <v>0.0335195530726257</v>
      </c>
      <c r="AB30" s="16">
        <f t="shared" si="12"/>
        <v>0.043052837573385516</v>
      </c>
      <c r="AC30" s="16">
        <f t="shared" si="12"/>
        <v>0.11316397228637413</v>
      </c>
      <c r="AD30" s="16">
        <f t="shared" si="12"/>
        <v>0.09761388286334056</v>
      </c>
      <c r="AE30" s="16">
        <f t="shared" si="12"/>
        <v>0.08260869565217391</v>
      </c>
      <c r="AF30" s="16">
        <f t="shared" si="12"/>
        <v>0.07834101382488479</v>
      </c>
      <c r="AG30" s="16">
        <f t="shared" si="12"/>
        <v>0.0593607305936073</v>
      </c>
      <c r="AH30" s="16">
        <f t="shared" si="12"/>
        <v>0.0931174089068826</v>
      </c>
      <c r="AI30" s="16">
        <f t="shared" si="12"/>
        <v>0.078397212543554</v>
      </c>
      <c r="AJ30" s="16">
        <f t="shared" si="12"/>
        <v>0.0668103448275862</v>
      </c>
      <c r="AK30" s="16">
        <f t="shared" si="12"/>
        <v>0.15625</v>
      </c>
      <c r="AL30" s="16">
        <f t="shared" si="12"/>
        <v>0.030303030303030304</v>
      </c>
      <c r="AM30" s="16">
        <f t="shared" si="12"/>
        <v>0.08882907133243607</v>
      </c>
      <c r="AN30" s="16">
        <f t="shared" si="12"/>
        <v>0.072992700729927</v>
      </c>
      <c r="AO30" s="16">
        <f t="shared" si="12"/>
        <v>0.09947643979057591</v>
      </c>
      <c r="AP30" s="16">
        <f t="shared" si="12"/>
        <v>0.1524390243902439</v>
      </c>
      <c r="AQ30" s="16">
        <f t="shared" si="12"/>
        <v>0.12359550561797752</v>
      </c>
      <c r="AR30" s="16">
        <f t="shared" si="12"/>
        <v>0.09236947791164658</v>
      </c>
      <c r="AS30" s="16">
        <f t="shared" si="12"/>
        <v>0.07485210672461669</v>
      </c>
      <c r="AT30" s="1" t="s">
        <v>17</v>
      </c>
      <c r="AU30" s="12"/>
      <c r="AV30" s="12"/>
      <c r="AW30" s="12"/>
      <c r="AX30" s="9"/>
    </row>
    <row r="31" spans="2:50" ht="15">
      <c r="B31" s="1" t="s">
        <v>159</v>
      </c>
      <c r="C31" s="14">
        <v>23</v>
      </c>
      <c r="D31" s="14">
        <v>0</v>
      </c>
      <c r="E31" s="14">
        <v>30</v>
      </c>
      <c r="F31" s="14">
        <v>46</v>
      </c>
      <c r="G31" s="14">
        <v>70</v>
      </c>
      <c r="H31" s="14">
        <v>14</v>
      </c>
      <c r="I31" s="14">
        <v>72</v>
      </c>
      <c r="J31" s="14">
        <v>25</v>
      </c>
      <c r="K31" s="14">
        <v>68</v>
      </c>
      <c r="L31" s="14">
        <v>11</v>
      </c>
      <c r="M31" s="14">
        <v>15</v>
      </c>
      <c r="N31" s="14">
        <v>12</v>
      </c>
      <c r="O31" s="14">
        <v>25</v>
      </c>
      <c r="P31" s="14">
        <v>35</v>
      </c>
      <c r="Q31" s="14">
        <v>33</v>
      </c>
      <c r="R31" s="14">
        <v>31</v>
      </c>
      <c r="S31" s="14">
        <v>94</v>
      </c>
      <c r="T31" s="14">
        <v>39</v>
      </c>
      <c r="U31" s="14">
        <v>30</v>
      </c>
      <c r="V31" s="14">
        <v>40</v>
      </c>
      <c r="W31" s="14">
        <v>37</v>
      </c>
      <c r="X31" s="14">
        <v>43</v>
      </c>
      <c r="Y31" s="14">
        <v>39</v>
      </c>
      <c r="Z31" s="14">
        <v>86</v>
      </c>
      <c r="AA31" s="14">
        <v>43</v>
      </c>
      <c r="AB31" s="14">
        <v>55</v>
      </c>
      <c r="AC31" s="14">
        <v>66</v>
      </c>
      <c r="AD31" s="14">
        <v>40</v>
      </c>
      <c r="AE31" s="14">
        <v>33</v>
      </c>
      <c r="AF31" s="14">
        <v>37</v>
      </c>
      <c r="AG31" s="14">
        <v>12</v>
      </c>
      <c r="AH31" s="14">
        <v>16</v>
      </c>
      <c r="AI31" s="14">
        <v>72</v>
      </c>
      <c r="AJ31" s="14">
        <v>44</v>
      </c>
      <c r="AK31" s="14">
        <v>14</v>
      </c>
      <c r="AL31" s="14">
        <v>17</v>
      </c>
      <c r="AM31" s="14">
        <v>155</v>
      </c>
      <c r="AN31" s="14">
        <v>13</v>
      </c>
      <c r="AO31" s="14">
        <v>32</v>
      </c>
      <c r="AP31" s="14">
        <v>21</v>
      </c>
      <c r="AQ31" s="14">
        <v>33</v>
      </c>
      <c r="AR31" s="14">
        <v>42</v>
      </c>
      <c r="AS31" s="14">
        <f>SUM(C31:AR31)</f>
        <v>1663</v>
      </c>
      <c r="AT31" s="1" t="s">
        <v>159</v>
      </c>
      <c r="AU31" s="9"/>
      <c r="AV31" s="9"/>
      <c r="AW31" s="9"/>
      <c r="AX31" s="9"/>
    </row>
    <row r="32" spans="2:50" ht="15">
      <c r="B32" s="1" t="s">
        <v>17</v>
      </c>
      <c r="C32" s="16">
        <f aca="true" t="shared" si="13" ref="C32:AS32">C31/C22</f>
        <v>0.26744186046511625</v>
      </c>
      <c r="D32" s="16">
        <f t="shared" si="13"/>
        <v>0</v>
      </c>
      <c r="E32" s="16">
        <f t="shared" si="13"/>
        <v>0.15384615384615385</v>
      </c>
      <c r="F32" s="16">
        <f t="shared" si="13"/>
        <v>0.17692307692307693</v>
      </c>
      <c r="G32" s="16">
        <f t="shared" si="13"/>
        <v>0.17412935323383086</v>
      </c>
      <c r="H32" s="16">
        <f t="shared" si="13"/>
        <v>0.044585987261146494</v>
      </c>
      <c r="I32" s="16">
        <f t="shared" si="13"/>
        <v>0.1218274111675127</v>
      </c>
      <c r="J32" s="16">
        <f t="shared" si="13"/>
        <v>0.10080645161290322</v>
      </c>
      <c r="K32" s="16">
        <f t="shared" si="13"/>
        <v>0.11992945326278659</v>
      </c>
      <c r="L32" s="16">
        <f t="shared" si="13"/>
        <v>0.08333333333333333</v>
      </c>
      <c r="M32" s="16">
        <f t="shared" si="13"/>
        <v>0.02824858757062147</v>
      </c>
      <c r="N32" s="16">
        <f t="shared" si="13"/>
        <v>0.02708803611738149</v>
      </c>
      <c r="O32" s="16">
        <f t="shared" si="13"/>
        <v>0.0390015600624025</v>
      </c>
      <c r="P32" s="16">
        <f t="shared" si="13"/>
        <v>0.056910569105691054</v>
      </c>
      <c r="Q32" s="16">
        <f t="shared" si="13"/>
        <v>0.0870712401055409</v>
      </c>
      <c r="R32" s="16">
        <f t="shared" si="13"/>
        <v>0.07560975609756097</v>
      </c>
      <c r="S32" s="16">
        <f t="shared" si="13"/>
        <v>0.19665271966527198</v>
      </c>
      <c r="T32" s="16">
        <f t="shared" si="13"/>
        <v>0.07862903225806452</v>
      </c>
      <c r="U32" s="16">
        <f t="shared" si="13"/>
        <v>0.1875</v>
      </c>
      <c r="V32" s="16">
        <f t="shared" si="13"/>
        <v>0.0684931506849315</v>
      </c>
      <c r="W32" s="16">
        <f t="shared" si="13"/>
        <v>0.08026030368763558</v>
      </c>
      <c r="X32" s="16">
        <f t="shared" si="13"/>
        <v>0.11497326203208556</v>
      </c>
      <c r="Y32" s="16">
        <f t="shared" si="13"/>
        <v>0.05064935064935065</v>
      </c>
      <c r="Z32" s="16">
        <f t="shared" si="13"/>
        <v>0.12233285917496443</v>
      </c>
      <c r="AA32" s="16">
        <f t="shared" si="13"/>
        <v>0.24022346368715083</v>
      </c>
      <c r="AB32" s="16">
        <f t="shared" si="13"/>
        <v>0.10763209393346379</v>
      </c>
      <c r="AC32" s="16">
        <f t="shared" si="13"/>
        <v>0.15242494226327943</v>
      </c>
      <c r="AD32" s="16">
        <f t="shared" si="13"/>
        <v>0.08676789587852494</v>
      </c>
      <c r="AE32" s="16">
        <f t="shared" si="13"/>
        <v>0.07173913043478261</v>
      </c>
      <c r="AF32" s="16">
        <f t="shared" si="13"/>
        <v>0.08525345622119816</v>
      </c>
      <c r="AG32" s="16">
        <f t="shared" si="13"/>
        <v>0.0273972602739726</v>
      </c>
      <c r="AH32" s="16">
        <f t="shared" si="13"/>
        <v>0.06477732793522267</v>
      </c>
      <c r="AI32" s="16">
        <f t="shared" si="13"/>
        <v>0.1254355400696864</v>
      </c>
      <c r="AJ32" s="16">
        <f t="shared" si="13"/>
        <v>0.09482758620689655</v>
      </c>
      <c r="AK32" s="16">
        <f t="shared" si="13"/>
        <v>0.14583333333333334</v>
      </c>
      <c r="AL32" s="16">
        <f t="shared" si="13"/>
        <v>0.02711323763955343</v>
      </c>
      <c r="AM32" s="16">
        <f t="shared" si="13"/>
        <v>0.20861372812920592</v>
      </c>
      <c r="AN32" s="16">
        <f t="shared" si="13"/>
        <v>0.04744525547445255</v>
      </c>
      <c r="AO32" s="16">
        <f t="shared" si="13"/>
        <v>0.16753926701570682</v>
      </c>
      <c r="AP32" s="16">
        <f t="shared" si="13"/>
        <v>0.12804878048780488</v>
      </c>
      <c r="AQ32" s="16">
        <f t="shared" si="13"/>
        <v>0.1853932584269663</v>
      </c>
      <c r="AR32" s="16">
        <f t="shared" si="13"/>
        <v>0.1686746987951807</v>
      </c>
      <c r="AS32" s="16">
        <f t="shared" si="13"/>
        <v>0.10038633345406253</v>
      </c>
      <c r="AT32" s="1" t="s">
        <v>17</v>
      </c>
      <c r="AU32" s="12"/>
      <c r="AV32" s="12"/>
      <c r="AW32" s="12"/>
      <c r="AX32" s="9"/>
    </row>
    <row r="33" spans="2:50" ht="15">
      <c r="B33" s="1" t="s">
        <v>166</v>
      </c>
      <c r="C33" s="14">
        <v>4</v>
      </c>
      <c r="D33" s="14">
        <v>0</v>
      </c>
      <c r="E33" s="14">
        <v>2</v>
      </c>
      <c r="F33" s="14">
        <v>3</v>
      </c>
      <c r="G33" s="14">
        <v>3</v>
      </c>
      <c r="H33" s="14">
        <v>5</v>
      </c>
      <c r="I33" s="14">
        <v>2</v>
      </c>
      <c r="J33" s="14">
        <v>0</v>
      </c>
      <c r="K33" s="14">
        <v>11</v>
      </c>
      <c r="L33" s="14">
        <v>3</v>
      </c>
      <c r="M33" s="14">
        <v>1</v>
      </c>
      <c r="N33" s="14">
        <v>5</v>
      </c>
      <c r="O33" s="14">
        <v>9</v>
      </c>
      <c r="P33" s="14">
        <v>5</v>
      </c>
      <c r="Q33" s="14">
        <v>5</v>
      </c>
      <c r="R33" s="14">
        <v>3</v>
      </c>
      <c r="S33" s="14">
        <v>8</v>
      </c>
      <c r="T33" s="14">
        <v>2</v>
      </c>
      <c r="U33" s="14">
        <v>3</v>
      </c>
      <c r="V33" s="14">
        <v>4</v>
      </c>
      <c r="W33" s="14">
        <v>7</v>
      </c>
      <c r="X33" s="14">
        <v>4</v>
      </c>
      <c r="Y33" s="14">
        <v>4</v>
      </c>
      <c r="Z33" s="14">
        <v>18</v>
      </c>
      <c r="AA33" s="14">
        <v>3</v>
      </c>
      <c r="AB33" s="14">
        <v>3</v>
      </c>
      <c r="AC33" s="14">
        <v>6</v>
      </c>
      <c r="AD33" s="14">
        <v>10</v>
      </c>
      <c r="AE33" s="14">
        <v>12</v>
      </c>
      <c r="AF33" s="14">
        <v>7</v>
      </c>
      <c r="AG33" s="14">
        <v>7</v>
      </c>
      <c r="AH33" s="14">
        <v>3</v>
      </c>
      <c r="AI33" s="14">
        <v>14</v>
      </c>
      <c r="AJ33" s="14">
        <v>7</v>
      </c>
      <c r="AK33" s="14">
        <v>3</v>
      </c>
      <c r="AL33" s="14">
        <v>2</v>
      </c>
      <c r="AM33" s="14">
        <v>17</v>
      </c>
      <c r="AN33" s="14">
        <v>2</v>
      </c>
      <c r="AO33" s="14">
        <v>1</v>
      </c>
      <c r="AP33" s="14">
        <v>1</v>
      </c>
      <c r="AQ33" s="14">
        <v>2</v>
      </c>
      <c r="AR33" s="14">
        <v>5</v>
      </c>
      <c r="AS33" s="14">
        <f>SUM(C33:AR33)</f>
        <v>216</v>
      </c>
      <c r="AT33" s="1" t="s">
        <v>166</v>
      </c>
      <c r="AU33" s="9"/>
      <c r="AV33" s="9"/>
      <c r="AW33" s="9"/>
      <c r="AX33" s="9"/>
    </row>
    <row r="34" spans="2:50" ht="15">
      <c r="B34" s="1" t="s">
        <v>17</v>
      </c>
      <c r="C34" s="16">
        <f aca="true" t="shared" si="14" ref="C34:AS34">C33/C22</f>
        <v>0.046511627906976744</v>
      </c>
      <c r="D34" s="16">
        <f t="shared" si="14"/>
        <v>0</v>
      </c>
      <c r="E34" s="16">
        <f t="shared" si="14"/>
        <v>0.010256410256410256</v>
      </c>
      <c r="F34" s="16">
        <f t="shared" si="14"/>
        <v>0.011538461538461539</v>
      </c>
      <c r="G34" s="16">
        <f t="shared" si="14"/>
        <v>0.007462686567164179</v>
      </c>
      <c r="H34" s="16">
        <f t="shared" si="14"/>
        <v>0.01592356687898089</v>
      </c>
      <c r="I34" s="16">
        <f t="shared" si="14"/>
        <v>0.00338409475465313</v>
      </c>
      <c r="J34" s="16">
        <f t="shared" si="14"/>
        <v>0</v>
      </c>
      <c r="K34" s="16">
        <f t="shared" si="14"/>
        <v>0.019400352733686066</v>
      </c>
      <c r="L34" s="16">
        <f t="shared" si="14"/>
        <v>0.022727272727272728</v>
      </c>
      <c r="M34" s="16">
        <f t="shared" si="14"/>
        <v>0.0018832391713747645</v>
      </c>
      <c r="N34" s="16">
        <f t="shared" si="14"/>
        <v>0.011286681715575621</v>
      </c>
      <c r="O34" s="16">
        <f t="shared" si="14"/>
        <v>0.014040561622464899</v>
      </c>
      <c r="P34" s="16">
        <f t="shared" si="14"/>
        <v>0.008130081300813009</v>
      </c>
      <c r="Q34" s="16">
        <f t="shared" si="14"/>
        <v>0.013192612137203167</v>
      </c>
      <c r="R34" s="16">
        <f t="shared" si="14"/>
        <v>0.007317073170731708</v>
      </c>
      <c r="S34" s="16">
        <f t="shared" si="14"/>
        <v>0.016736401673640166</v>
      </c>
      <c r="T34" s="16">
        <f t="shared" si="14"/>
        <v>0.004032258064516129</v>
      </c>
      <c r="U34" s="16">
        <f t="shared" si="14"/>
        <v>0.01875</v>
      </c>
      <c r="V34" s="16">
        <f t="shared" si="14"/>
        <v>0.00684931506849315</v>
      </c>
      <c r="W34" s="16">
        <f t="shared" si="14"/>
        <v>0.015184381778741865</v>
      </c>
      <c r="X34" s="16">
        <f t="shared" si="14"/>
        <v>0.0106951871657754</v>
      </c>
      <c r="Y34" s="16">
        <f t="shared" si="14"/>
        <v>0.005194805194805195</v>
      </c>
      <c r="Z34" s="16">
        <f t="shared" si="14"/>
        <v>0.025604551920341393</v>
      </c>
      <c r="AA34" s="16">
        <f t="shared" si="14"/>
        <v>0.01675977653631285</v>
      </c>
      <c r="AB34" s="16">
        <f t="shared" si="14"/>
        <v>0.005870841487279843</v>
      </c>
      <c r="AC34" s="16">
        <f t="shared" si="14"/>
        <v>0.013856812933025405</v>
      </c>
      <c r="AD34" s="16">
        <f t="shared" si="14"/>
        <v>0.021691973969631236</v>
      </c>
      <c r="AE34" s="16">
        <f t="shared" si="14"/>
        <v>0.02608695652173913</v>
      </c>
      <c r="AF34" s="16">
        <f t="shared" si="14"/>
        <v>0.016129032258064516</v>
      </c>
      <c r="AG34" s="16">
        <f t="shared" si="14"/>
        <v>0.01598173515981735</v>
      </c>
      <c r="AH34" s="16">
        <f t="shared" si="14"/>
        <v>0.012145748987854251</v>
      </c>
      <c r="AI34" s="16">
        <f t="shared" si="14"/>
        <v>0.024390243902439025</v>
      </c>
      <c r="AJ34" s="16">
        <f t="shared" si="14"/>
        <v>0.015086206896551725</v>
      </c>
      <c r="AK34" s="16">
        <f t="shared" si="14"/>
        <v>0.03125</v>
      </c>
      <c r="AL34" s="16">
        <f t="shared" si="14"/>
        <v>0.003189792663476874</v>
      </c>
      <c r="AM34" s="16">
        <f t="shared" si="14"/>
        <v>0.02288021534320323</v>
      </c>
      <c r="AN34" s="16">
        <f t="shared" si="14"/>
        <v>0.0072992700729927005</v>
      </c>
      <c r="AO34" s="16">
        <f t="shared" si="14"/>
        <v>0.005235602094240838</v>
      </c>
      <c r="AP34" s="16">
        <f t="shared" si="14"/>
        <v>0.006097560975609756</v>
      </c>
      <c r="AQ34" s="16">
        <f t="shared" si="14"/>
        <v>0.011235955056179775</v>
      </c>
      <c r="AR34" s="16">
        <f t="shared" si="14"/>
        <v>0.020080321285140562</v>
      </c>
      <c r="AS34" s="16">
        <f t="shared" si="14"/>
        <v>0.013038754074610649</v>
      </c>
      <c r="AT34" s="1" t="s">
        <v>17</v>
      </c>
      <c r="AU34" s="12"/>
      <c r="AV34" s="12"/>
      <c r="AW34" s="12"/>
      <c r="AX34" s="9"/>
    </row>
    <row r="35" spans="2:50" ht="15">
      <c r="B35" s="1" t="s">
        <v>167</v>
      </c>
      <c r="C35" s="27">
        <v>34</v>
      </c>
      <c r="D35" s="27">
        <v>3</v>
      </c>
      <c r="E35" s="27">
        <v>121</v>
      </c>
      <c r="F35" s="27">
        <v>139</v>
      </c>
      <c r="G35" s="27">
        <v>245</v>
      </c>
      <c r="H35" s="27">
        <v>233</v>
      </c>
      <c r="I35" s="27">
        <v>460</v>
      </c>
      <c r="J35" s="27">
        <v>183</v>
      </c>
      <c r="K35" s="27">
        <v>378</v>
      </c>
      <c r="L35" s="27">
        <v>82</v>
      </c>
      <c r="M35" s="27">
        <v>459</v>
      </c>
      <c r="N35" s="27">
        <v>346</v>
      </c>
      <c r="O35" s="27">
        <v>521</v>
      </c>
      <c r="P35" s="27">
        <v>417</v>
      </c>
      <c r="Q35" s="27">
        <v>236</v>
      </c>
      <c r="R35" s="27">
        <v>319</v>
      </c>
      <c r="S35" s="27">
        <v>293</v>
      </c>
      <c r="T35" s="27">
        <v>332</v>
      </c>
      <c r="U35" s="27">
        <v>98</v>
      </c>
      <c r="V35" s="27">
        <v>411</v>
      </c>
      <c r="W35" s="27">
        <v>315</v>
      </c>
      <c r="X35" s="27">
        <v>250</v>
      </c>
      <c r="Y35" s="27">
        <v>654</v>
      </c>
      <c r="Z35" s="27">
        <v>471</v>
      </c>
      <c r="AA35" s="27">
        <v>117</v>
      </c>
      <c r="AB35" s="27">
        <v>383</v>
      </c>
      <c r="AC35" s="27">
        <v>266</v>
      </c>
      <c r="AD35" s="27">
        <v>316</v>
      </c>
      <c r="AE35" s="27">
        <v>324</v>
      </c>
      <c r="AF35" s="27">
        <v>289</v>
      </c>
      <c r="AG35" s="27">
        <v>339</v>
      </c>
      <c r="AH35" s="27">
        <v>164</v>
      </c>
      <c r="AI35" s="27">
        <v>360</v>
      </c>
      <c r="AJ35" s="27">
        <v>337</v>
      </c>
      <c r="AK35" s="27">
        <v>55</v>
      </c>
      <c r="AL35" s="27">
        <v>551</v>
      </c>
      <c r="AM35" s="27">
        <v>420</v>
      </c>
      <c r="AN35" s="27">
        <v>209</v>
      </c>
      <c r="AO35" s="27">
        <v>106</v>
      </c>
      <c r="AP35" s="27">
        <v>79</v>
      </c>
      <c r="AQ35" s="27">
        <v>91</v>
      </c>
      <c r="AR35" s="27">
        <v>119</v>
      </c>
      <c r="AS35" s="14">
        <f>SUM(C35:AR35)</f>
        <v>11525</v>
      </c>
      <c r="AT35" s="1" t="s">
        <v>167</v>
      </c>
      <c r="AU35" s="12"/>
      <c r="AV35" s="12"/>
      <c r="AW35" s="12"/>
      <c r="AX35" s="9"/>
    </row>
    <row r="36" spans="2:50" ht="15">
      <c r="B36" s="1" t="s">
        <v>17</v>
      </c>
      <c r="C36" s="16">
        <f aca="true" t="shared" si="15" ref="C36:AS36">C35/C22</f>
        <v>0.3953488372093023</v>
      </c>
      <c r="D36" s="16">
        <f t="shared" si="15"/>
        <v>1</v>
      </c>
      <c r="E36" s="16">
        <f t="shared" si="15"/>
        <v>0.6205128205128205</v>
      </c>
      <c r="F36" s="16">
        <f t="shared" si="15"/>
        <v>0.5346153846153846</v>
      </c>
      <c r="G36" s="16">
        <f t="shared" si="15"/>
        <v>0.6094527363184079</v>
      </c>
      <c r="H36" s="16">
        <f t="shared" si="15"/>
        <v>0.7420382165605095</v>
      </c>
      <c r="I36" s="16">
        <f t="shared" si="15"/>
        <v>0.7783417935702199</v>
      </c>
      <c r="J36" s="16">
        <f t="shared" si="15"/>
        <v>0.7379032258064516</v>
      </c>
      <c r="K36" s="16">
        <f t="shared" si="15"/>
        <v>0.6666666666666666</v>
      </c>
      <c r="L36" s="16">
        <f t="shared" si="15"/>
        <v>0.6212121212121212</v>
      </c>
      <c r="M36" s="16">
        <f t="shared" si="15"/>
        <v>0.864406779661017</v>
      </c>
      <c r="N36" s="16">
        <f t="shared" si="15"/>
        <v>0.781038374717833</v>
      </c>
      <c r="O36" s="16">
        <f t="shared" si="15"/>
        <v>0.8127925117004681</v>
      </c>
      <c r="P36" s="16">
        <f t="shared" si="15"/>
        <v>0.6780487804878049</v>
      </c>
      <c r="Q36" s="16">
        <f t="shared" si="15"/>
        <v>0.6226912928759895</v>
      </c>
      <c r="R36" s="16">
        <f t="shared" si="15"/>
        <v>0.7780487804878049</v>
      </c>
      <c r="S36" s="16">
        <f t="shared" si="15"/>
        <v>0.6129707112970711</v>
      </c>
      <c r="T36" s="16">
        <f t="shared" si="15"/>
        <v>0.6693548387096774</v>
      </c>
      <c r="U36" s="16">
        <f t="shared" si="15"/>
        <v>0.6125</v>
      </c>
      <c r="V36" s="16">
        <f t="shared" si="15"/>
        <v>0.7037671232876712</v>
      </c>
      <c r="W36" s="16">
        <f t="shared" si="15"/>
        <v>0.6832971800433839</v>
      </c>
      <c r="X36" s="16">
        <f t="shared" si="15"/>
        <v>0.6684491978609626</v>
      </c>
      <c r="Y36" s="16">
        <f t="shared" si="15"/>
        <v>0.8493506493506493</v>
      </c>
      <c r="Z36" s="16">
        <f t="shared" si="15"/>
        <v>0.6699857752489331</v>
      </c>
      <c r="AA36" s="16">
        <f t="shared" si="15"/>
        <v>0.6536312849162011</v>
      </c>
      <c r="AB36" s="16">
        <f t="shared" si="15"/>
        <v>0.7495107632093934</v>
      </c>
      <c r="AC36" s="16">
        <f t="shared" si="15"/>
        <v>0.6143187066974596</v>
      </c>
      <c r="AD36" s="16">
        <f t="shared" si="15"/>
        <v>0.6854663774403471</v>
      </c>
      <c r="AE36" s="16">
        <f t="shared" si="15"/>
        <v>0.7043478260869566</v>
      </c>
      <c r="AF36" s="16">
        <f t="shared" si="15"/>
        <v>0.6658986175115207</v>
      </c>
      <c r="AG36" s="16">
        <f t="shared" si="15"/>
        <v>0.773972602739726</v>
      </c>
      <c r="AH36" s="16">
        <f t="shared" si="15"/>
        <v>0.6639676113360324</v>
      </c>
      <c r="AI36" s="16">
        <f t="shared" si="15"/>
        <v>0.627177700348432</v>
      </c>
      <c r="AJ36" s="16">
        <f t="shared" si="15"/>
        <v>0.7262931034482759</v>
      </c>
      <c r="AK36" s="16">
        <f t="shared" si="15"/>
        <v>0.5729166666666666</v>
      </c>
      <c r="AL36" s="16">
        <f t="shared" si="15"/>
        <v>0.8787878787878788</v>
      </c>
      <c r="AM36" s="16">
        <f t="shared" si="15"/>
        <v>0.5652759084791387</v>
      </c>
      <c r="AN36" s="16">
        <f t="shared" si="15"/>
        <v>0.7627737226277372</v>
      </c>
      <c r="AO36" s="16">
        <f t="shared" si="15"/>
        <v>0.5549738219895288</v>
      </c>
      <c r="AP36" s="16">
        <f t="shared" si="15"/>
        <v>0.4817073170731707</v>
      </c>
      <c r="AQ36" s="16">
        <f t="shared" si="15"/>
        <v>0.5112359550561798</v>
      </c>
      <c r="AR36" s="16">
        <f t="shared" si="15"/>
        <v>0.4779116465863454</v>
      </c>
      <c r="AS36" s="16">
        <f t="shared" si="15"/>
        <v>0.6957020403235543</v>
      </c>
      <c r="AT36" s="1" t="s">
        <v>17</v>
      </c>
      <c r="AU36" s="12"/>
      <c r="AV36" s="12"/>
      <c r="AW36" s="12"/>
      <c r="AX36" s="9"/>
    </row>
    <row r="37" spans="2:50" ht="15">
      <c r="B37" s="1" t="s">
        <v>134</v>
      </c>
      <c r="C37" s="27">
        <v>3</v>
      </c>
      <c r="D37" s="27">
        <v>0</v>
      </c>
      <c r="E37" s="27">
        <v>4</v>
      </c>
      <c r="F37" s="27">
        <v>6</v>
      </c>
      <c r="G37" s="27">
        <v>8</v>
      </c>
      <c r="H37" s="27">
        <v>0</v>
      </c>
      <c r="I37" s="27">
        <v>3</v>
      </c>
      <c r="J37" s="27">
        <v>6</v>
      </c>
      <c r="K37" s="27">
        <v>12</v>
      </c>
      <c r="L37" s="27">
        <v>2</v>
      </c>
      <c r="M37" s="27">
        <v>0</v>
      </c>
      <c r="N37" s="27">
        <v>6</v>
      </c>
      <c r="O37" s="27">
        <v>13</v>
      </c>
      <c r="P37" s="27">
        <v>15</v>
      </c>
      <c r="Q37" s="27">
        <v>2</v>
      </c>
      <c r="R37" s="27">
        <v>4</v>
      </c>
      <c r="S37" s="27">
        <v>8</v>
      </c>
      <c r="T37" s="27">
        <v>1</v>
      </c>
      <c r="U37" s="27">
        <v>3</v>
      </c>
      <c r="V37" s="27">
        <v>15</v>
      </c>
      <c r="W37" s="27">
        <v>13</v>
      </c>
      <c r="X37" s="27">
        <v>8</v>
      </c>
      <c r="Y37" s="27">
        <v>5</v>
      </c>
      <c r="Z37" s="27">
        <v>28</v>
      </c>
      <c r="AA37" s="27">
        <v>1</v>
      </c>
      <c r="AB37" s="27">
        <v>11</v>
      </c>
      <c r="AC37" s="27">
        <v>8</v>
      </c>
      <c r="AD37" s="27">
        <v>12</v>
      </c>
      <c r="AE37" s="27">
        <v>15</v>
      </c>
      <c r="AF37" s="27">
        <v>15</v>
      </c>
      <c r="AG37" s="27">
        <v>15</v>
      </c>
      <c r="AH37" s="27">
        <v>13</v>
      </c>
      <c r="AI37" s="27">
        <v>17</v>
      </c>
      <c r="AJ37" s="27">
        <v>11</v>
      </c>
      <c r="AK37" s="27">
        <v>2</v>
      </c>
      <c r="AL37" s="27">
        <v>2</v>
      </c>
      <c r="AM37" s="27">
        <v>23</v>
      </c>
      <c r="AN37" s="27">
        <v>5</v>
      </c>
      <c r="AO37" s="27">
        <v>14</v>
      </c>
      <c r="AP37" s="27">
        <v>12</v>
      </c>
      <c r="AQ37" s="27">
        <v>7</v>
      </c>
      <c r="AR37" s="27">
        <v>9</v>
      </c>
      <c r="AS37" s="14">
        <f>SUM(C37:AR37)</f>
        <v>357</v>
      </c>
      <c r="AT37" s="1" t="s">
        <v>134</v>
      </c>
      <c r="AU37" s="9"/>
      <c r="AV37" s="9"/>
      <c r="AW37" s="9"/>
      <c r="AX37" s="9"/>
    </row>
    <row r="38" spans="2:49" ht="15">
      <c r="B38" s="1" t="s">
        <v>17</v>
      </c>
      <c r="C38" s="16">
        <f aca="true" t="shared" si="16" ref="C38:AS38">C37/C22</f>
        <v>0.03488372093023256</v>
      </c>
      <c r="D38" s="16">
        <f t="shared" si="16"/>
        <v>0</v>
      </c>
      <c r="E38" s="16">
        <f t="shared" si="16"/>
        <v>0.020512820512820513</v>
      </c>
      <c r="F38" s="16">
        <f t="shared" si="16"/>
        <v>0.023076923076923078</v>
      </c>
      <c r="G38" s="16">
        <f t="shared" si="16"/>
        <v>0.01990049751243781</v>
      </c>
      <c r="H38" s="16">
        <f t="shared" si="16"/>
        <v>0</v>
      </c>
      <c r="I38" s="16">
        <f t="shared" si="16"/>
        <v>0.005076142131979695</v>
      </c>
      <c r="J38" s="16">
        <f t="shared" si="16"/>
        <v>0.024193548387096774</v>
      </c>
      <c r="K38" s="16">
        <f t="shared" si="16"/>
        <v>0.021164021164021163</v>
      </c>
      <c r="L38" s="16">
        <f t="shared" si="16"/>
        <v>0.015151515151515152</v>
      </c>
      <c r="M38" s="16">
        <f t="shared" si="16"/>
        <v>0</v>
      </c>
      <c r="N38" s="16">
        <f t="shared" si="16"/>
        <v>0.013544018058690745</v>
      </c>
      <c r="O38" s="16">
        <f t="shared" si="16"/>
        <v>0.0202808112324493</v>
      </c>
      <c r="P38" s="16">
        <f t="shared" si="16"/>
        <v>0.024390243902439025</v>
      </c>
      <c r="Q38" s="16">
        <f t="shared" si="16"/>
        <v>0.005277044854881266</v>
      </c>
      <c r="R38" s="16">
        <f t="shared" si="16"/>
        <v>0.00975609756097561</v>
      </c>
      <c r="S38" s="16">
        <f t="shared" si="16"/>
        <v>0.016736401673640166</v>
      </c>
      <c r="T38" s="16">
        <f t="shared" si="16"/>
        <v>0.0020161290322580645</v>
      </c>
      <c r="U38" s="16">
        <f t="shared" si="16"/>
        <v>0.01875</v>
      </c>
      <c r="V38" s="16">
        <f t="shared" si="16"/>
        <v>0.025684931506849314</v>
      </c>
      <c r="W38" s="16">
        <f t="shared" si="16"/>
        <v>0.028199566160520606</v>
      </c>
      <c r="X38" s="16">
        <f t="shared" si="16"/>
        <v>0.0213903743315508</v>
      </c>
      <c r="Y38" s="16">
        <f t="shared" si="16"/>
        <v>0.006493506493506494</v>
      </c>
      <c r="Z38" s="16">
        <f t="shared" si="16"/>
        <v>0.03982930298719772</v>
      </c>
      <c r="AA38" s="16">
        <f t="shared" si="16"/>
        <v>0.00558659217877095</v>
      </c>
      <c r="AB38" s="16">
        <f t="shared" si="16"/>
        <v>0.021526418786692758</v>
      </c>
      <c r="AC38" s="16">
        <f t="shared" si="16"/>
        <v>0.018475750577367205</v>
      </c>
      <c r="AD38" s="16">
        <f t="shared" si="16"/>
        <v>0.026030368763557483</v>
      </c>
      <c r="AE38" s="16">
        <f t="shared" si="16"/>
        <v>0.03260869565217391</v>
      </c>
      <c r="AF38" s="16">
        <f t="shared" si="16"/>
        <v>0.03456221198156682</v>
      </c>
      <c r="AG38" s="16">
        <f t="shared" si="16"/>
        <v>0.03424657534246575</v>
      </c>
      <c r="AH38" s="16">
        <f t="shared" si="16"/>
        <v>0.05263157894736842</v>
      </c>
      <c r="AI38" s="16">
        <f t="shared" si="16"/>
        <v>0.029616724738675958</v>
      </c>
      <c r="AJ38" s="16">
        <f t="shared" si="16"/>
        <v>0.023706896551724137</v>
      </c>
      <c r="AK38" s="16">
        <f t="shared" si="16"/>
        <v>0.020833333333333332</v>
      </c>
      <c r="AL38" s="16">
        <f t="shared" si="16"/>
        <v>0.003189792663476874</v>
      </c>
      <c r="AM38" s="16">
        <f t="shared" si="16"/>
        <v>0.03095558546433378</v>
      </c>
      <c r="AN38" s="16">
        <f t="shared" si="16"/>
        <v>0.01824817518248175</v>
      </c>
      <c r="AO38" s="16">
        <f t="shared" si="16"/>
        <v>0.07329842931937172</v>
      </c>
      <c r="AP38" s="16">
        <f t="shared" si="16"/>
        <v>0.07317073170731707</v>
      </c>
      <c r="AQ38" s="16">
        <f t="shared" si="16"/>
        <v>0.03932584269662921</v>
      </c>
      <c r="AR38" s="16">
        <f t="shared" si="16"/>
        <v>0.03614457831325301</v>
      </c>
      <c r="AS38" s="16">
        <f t="shared" si="16"/>
        <v>0.021550162984425934</v>
      </c>
      <c r="AT38" s="1" t="s">
        <v>17</v>
      </c>
      <c r="AU38" s="2"/>
      <c r="AV38" s="2"/>
      <c r="AW38" s="2"/>
    </row>
    <row r="39" spans="1:46" ht="15">
      <c r="A39" t="s">
        <v>2</v>
      </c>
      <c r="B39" s="1" t="s">
        <v>56</v>
      </c>
      <c r="C39" s="16">
        <f aca="true" t="shared" si="17" ref="C39:AS39">C20/C22</f>
        <v>0</v>
      </c>
      <c r="D39" s="16">
        <f t="shared" si="17"/>
        <v>0</v>
      </c>
      <c r="E39" s="16">
        <f t="shared" si="17"/>
        <v>0.010256410256410256</v>
      </c>
      <c r="F39" s="16">
        <f t="shared" si="17"/>
        <v>0.038461538461538464</v>
      </c>
      <c r="G39" s="16">
        <f t="shared" si="17"/>
        <v>0.022388059701492536</v>
      </c>
      <c r="H39" s="16">
        <f t="shared" si="17"/>
        <v>0.025477707006369428</v>
      </c>
      <c r="I39" s="16">
        <f t="shared" si="17"/>
        <v>0.028764805414551606</v>
      </c>
      <c r="J39" s="16">
        <f t="shared" si="17"/>
        <v>0.03225806451612903</v>
      </c>
      <c r="K39" s="16">
        <f t="shared" si="17"/>
        <v>0.024691358024691357</v>
      </c>
      <c r="L39" s="16">
        <f t="shared" si="17"/>
        <v>0.045454545454545456</v>
      </c>
      <c r="M39" s="16">
        <f t="shared" si="17"/>
        <v>0</v>
      </c>
      <c r="N39" s="16">
        <f t="shared" si="17"/>
        <v>0.020316027088036117</v>
      </c>
      <c r="O39" s="16">
        <f t="shared" si="17"/>
        <v>0.0171606864274571</v>
      </c>
      <c r="P39" s="16">
        <f t="shared" si="17"/>
        <v>0.16747967479674797</v>
      </c>
      <c r="Q39" s="16">
        <f t="shared" si="17"/>
        <v>0.11873350923482849</v>
      </c>
      <c r="R39" s="16">
        <f t="shared" si="17"/>
        <v>0.02195121951219512</v>
      </c>
      <c r="S39" s="16">
        <f t="shared" si="17"/>
        <v>0.010460251046025104</v>
      </c>
      <c r="T39" s="16">
        <f t="shared" si="17"/>
        <v>0.046370967741935484</v>
      </c>
      <c r="U39" s="16">
        <f t="shared" si="17"/>
        <v>0.0125</v>
      </c>
      <c r="V39" s="16">
        <f t="shared" si="17"/>
        <v>0.017123287671232876</v>
      </c>
      <c r="W39" s="16">
        <f t="shared" si="17"/>
        <v>0.0455531453362256</v>
      </c>
      <c r="X39" s="16">
        <f t="shared" si="17"/>
        <v>0.0213903743315508</v>
      </c>
      <c r="Y39" s="16">
        <f t="shared" si="17"/>
        <v>0.03506493506493506</v>
      </c>
      <c r="Z39" s="16">
        <f t="shared" si="17"/>
        <v>0.01422475106685633</v>
      </c>
      <c r="AA39" s="16">
        <f t="shared" si="17"/>
        <v>0.01675977653631285</v>
      </c>
      <c r="AB39" s="16">
        <f t="shared" si="17"/>
        <v>0.015655577299412915</v>
      </c>
      <c r="AC39" s="16">
        <f t="shared" si="17"/>
        <v>0.016166281755196306</v>
      </c>
      <c r="AD39" s="16">
        <f t="shared" si="17"/>
        <v>0.015184381778741865</v>
      </c>
      <c r="AE39" s="16">
        <f t="shared" si="17"/>
        <v>0.002173913043478261</v>
      </c>
      <c r="AF39" s="16">
        <f t="shared" si="17"/>
        <v>0.029953917050691243</v>
      </c>
      <c r="AG39" s="16">
        <f t="shared" si="17"/>
        <v>0.0228310502283105</v>
      </c>
      <c r="AH39" s="16">
        <f t="shared" si="17"/>
        <v>0.024291497975708502</v>
      </c>
      <c r="AI39" s="16">
        <f t="shared" si="17"/>
        <v>0.017421602787456445</v>
      </c>
      <c r="AJ39" s="16">
        <f t="shared" si="17"/>
        <v>0.00646551724137931</v>
      </c>
      <c r="AK39" s="16">
        <f t="shared" si="17"/>
        <v>0.010416666666666666</v>
      </c>
      <c r="AL39" s="16">
        <f t="shared" si="17"/>
        <v>0.014354066985645933</v>
      </c>
      <c r="AM39" s="16">
        <f t="shared" si="17"/>
        <v>0.029609690444145357</v>
      </c>
      <c r="AN39" s="16">
        <f t="shared" si="17"/>
        <v>0.032846715328467155</v>
      </c>
      <c r="AO39" s="16">
        <f t="shared" si="17"/>
        <v>0.03664921465968586</v>
      </c>
      <c r="AP39" s="16">
        <f t="shared" si="17"/>
        <v>0.03048780487804878</v>
      </c>
      <c r="AQ39" s="16">
        <f t="shared" si="17"/>
        <v>0.05056179775280899</v>
      </c>
      <c r="AR39" s="16">
        <f t="shared" si="17"/>
        <v>0.008032128514056224</v>
      </c>
      <c r="AS39" s="16">
        <f t="shared" si="17"/>
        <v>0.029518290474465775</v>
      </c>
      <c r="AT39" s="1" t="s">
        <v>56</v>
      </c>
    </row>
    <row r="40" spans="1:46" ht="15">
      <c r="A40" t="s">
        <v>2</v>
      </c>
      <c r="B40" s="1" t="s">
        <v>18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" t="s">
        <v>18</v>
      </c>
    </row>
    <row r="41" spans="1:49" ht="15">
      <c r="A41" t="s">
        <v>2</v>
      </c>
      <c r="B41" s="1" t="s">
        <v>19</v>
      </c>
      <c r="C41" s="17"/>
      <c r="D41" s="18"/>
      <c r="E41" s="17"/>
      <c r="F41" s="18"/>
      <c r="G41" s="18"/>
      <c r="H41" s="17"/>
      <c r="I41" s="18"/>
      <c r="J41" s="17"/>
      <c r="K41" s="17"/>
      <c r="L41" s="18"/>
      <c r="M41" s="17"/>
      <c r="N41" s="18"/>
      <c r="O41" s="18"/>
      <c r="P41" s="17"/>
      <c r="Q41" s="17"/>
      <c r="R41" s="18"/>
      <c r="S41" s="18"/>
      <c r="T41" s="18"/>
      <c r="U41" s="17"/>
      <c r="V41" s="18"/>
      <c r="W41" s="17"/>
      <c r="X41" s="17"/>
      <c r="Y41" s="18"/>
      <c r="Z41" s="17"/>
      <c r="AA41" s="17"/>
      <c r="AB41" s="17"/>
      <c r="AC41" s="19"/>
      <c r="AD41" s="17"/>
      <c r="AE41" s="17"/>
      <c r="AF41" s="17"/>
      <c r="AG41" s="18"/>
      <c r="AH41" s="17"/>
      <c r="AI41" s="20"/>
      <c r="AJ41" s="18"/>
      <c r="AK41" s="18"/>
      <c r="AL41" s="18"/>
      <c r="AM41" s="17"/>
      <c r="AN41" s="17"/>
      <c r="AO41" s="17"/>
      <c r="AP41" s="17"/>
      <c r="AQ41" s="17"/>
      <c r="AR41" s="17"/>
      <c r="AS41" s="28">
        <v>0.5951388888888889</v>
      </c>
      <c r="AT41" s="1" t="s">
        <v>19</v>
      </c>
      <c r="AU41" s="2"/>
      <c r="AV41" s="2"/>
      <c r="AW41" s="2"/>
    </row>
    <row r="42" spans="1:46" ht="15">
      <c r="A42" t="s">
        <v>2</v>
      </c>
      <c r="B42" s="1" t="s">
        <v>20</v>
      </c>
      <c r="C42" s="28">
        <v>0.19930555555555554</v>
      </c>
      <c r="D42" s="28">
        <v>0.9652777777777778</v>
      </c>
      <c r="E42" s="28">
        <v>0.09027777777777778</v>
      </c>
      <c r="F42" s="28">
        <v>0.24583333333333335</v>
      </c>
      <c r="G42" s="28">
        <v>0.1909722222222222</v>
      </c>
      <c r="H42" s="28">
        <v>0.12916666666666668</v>
      </c>
      <c r="I42" s="28">
        <v>0.3326388888888889</v>
      </c>
      <c r="J42" s="28">
        <v>0.08194444444444444</v>
      </c>
      <c r="K42" s="28">
        <v>0.5847222222222223</v>
      </c>
      <c r="L42" s="28">
        <v>0.04513888888888889</v>
      </c>
      <c r="M42" s="28">
        <v>0.175</v>
      </c>
      <c r="N42" s="28">
        <v>0.23680555555555557</v>
      </c>
      <c r="O42" s="28">
        <v>0.20486111111111113</v>
      </c>
      <c r="P42" s="28">
        <v>0.1111111111111111</v>
      </c>
      <c r="Q42" s="28">
        <v>0.26944444444444443</v>
      </c>
      <c r="R42" s="28">
        <v>0.3513888888888889</v>
      </c>
      <c r="S42" s="28">
        <v>0.18472222222222223</v>
      </c>
      <c r="T42" s="28">
        <v>0.18055555555555555</v>
      </c>
      <c r="U42" s="28">
        <v>0.13472222222222222</v>
      </c>
      <c r="V42" s="28">
        <v>0.17013888888888887</v>
      </c>
      <c r="W42" s="28">
        <v>0.375</v>
      </c>
      <c r="X42" s="28">
        <v>0.2520833333333333</v>
      </c>
      <c r="Y42" s="28">
        <v>0.09513888888888888</v>
      </c>
      <c r="Z42" s="28">
        <v>0.2916666666666667</v>
      </c>
      <c r="AA42" s="28">
        <v>0.15625</v>
      </c>
      <c r="AB42" s="28">
        <v>0.05277777777777778</v>
      </c>
      <c r="AC42" s="28">
        <v>0.27569444444444446</v>
      </c>
      <c r="AD42" s="28">
        <v>0.21458333333333335</v>
      </c>
      <c r="AE42" s="28">
        <v>0.28402777777777777</v>
      </c>
      <c r="AF42" s="28">
        <v>0.12361111111111112</v>
      </c>
      <c r="AG42" s="28">
        <v>0.19652777777777777</v>
      </c>
      <c r="AH42" s="28">
        <v>0.10625</v>
      </c>
      <c r="AI42" s="28">
        <v>0.10069444444444443</v>
      </c>
      <c r="AJ42" s="28">
        <v>0.3430555555555555</v>
      </c>
      <c r="AK42" s="28">
        <v>0.21944444444444444</v>
      </c>
      <c r="AL42" s="28">
        <v>0.22916666666666666</v>
      </c>
      <c r="AM42" s="28">
        <v>0.2569444444444445</v>
      </c>
      <c r="AN42" s="28">
        <v>0.16041666666666668</v>
      </c>
      <c r="AO42" s="28">
        <v>0.16527777777777777</v>
      </c>
      <c r="AP42" s="28">
        <v>0.11805555555555557</v>
      </c>
      <c r="AQ42" s="28">
        <v>0.14930555555555555</v>
      </c>
      <c r="AR42" s="28">
        <v>0.15138888888888888</v>
      </c>
      <c r="AS42" s="22"/>
      <c r="AT42" s="1" t="s">
        <v>20</v>
      </c>
    </row>
    <row r="43" spans="1:46" ht="15">
      <c r="A43" t="s">
        <v>22</v>
      </c>
      <c r="B43" s="1" t="s">
        <v>2</v>
      </c>
      <c r="C43" s="21" t="s">
        <v>94</v>
      </c>
      <c r="D43" s="21" t="s">
        <v>95</v>
      </c>
      <c r="E43" s="22">
        <v>339</v>
      </c>
      <c r="F43" s="22">
        <v>340</v>
      </c>
      <c r="G43" s="22">
        <v>341</v>
      </c>
      <c r="H43" s="22">
        <v>342</v>
      </c>
      <c r="I43" s="22">
        <v>343</v>
      </c>
      <c r="J43" s="22">
        <v>344</v>
      </c>
      <c r="K43" s="22">
        <v>345</v>
      </c>
      <c r="L43" s="22">
        <v>346</v>
      </c>
      <c r="M43" s="22">
        <v>347</v>
      </c>
      <c r="N43" s="22">
        <v>348</v>
      </c>
      <c r="O43" s="22">
        <v>349</v>
      </c>
      <c r="P43" s="22">
        <v>350</v>
      </c>
      <c r="Q43" s="22">
        <v>351</v>
      </c>
      <c r="R43" s="22">
        <v>352</v>
      </c>
      <c r="S43" s="22">
        <v>353</v>
      </c>
      <c r="T43" s="22">
        <v>354</v>
      </c>
      <c r="U43" s="22">
        <v>355</v>
      </c>
      <c r="V43" s="22">
        <v>356</v>
      </c>
      <c r="W43" s="22">
        <v>357</v>
      </c>
      <c r="X43" s="22">
        <v>358</v>
      </c>
      <c r="Y43" s="22">
        <v>359</v>
      </c>
      <c r="Z43" s="22">
        <v>360</v>
      </c>
      <c r="AA43" s="22">
        <v>361</v>
      </c>
      <c r="AB43" s="22">
        <v>362</v>
      </c>
      <c r="AC43" s="23">
        <v>363</v>
      </c>
      <c r="AD43" s="22">
        <v>364</v>
      </c>
      <c r="AE43" s="22">
        <v>365</v>
      </c>
      <c r="AF43" s="22">
        <v>366</v>
      </c>
      <c r="AG43" s="22">
        <v>367</v>
      </c>
      <c r="AH43" s="22">
        <v>368</v>
      </c>
      <c r="AI43" s="22">
        <v>369</v>
      </c>
      <c r="AJ43" s="22">
        <v>370</v>
      </c>
      <c r="AK43" s="22">
        <v>371</v>
      </c>
      <c r="AL43" s="22">
        <v>372</v>
      </c>
      <c r="AM43" s="22">
        <v>373</v>
      </c>
      <c r="AN43" s="22">
        <v>374</v>
      </c>
      <c r="AO43" s="22">
        <v>375</v>
      </c>
      <c r="AP43" s="22">
        <v>376</v>
      </c>
      <c r="AQ43" s="22">
        <v>377</v>
      </c>
      <c r="AR43" s="22">
        <v>378</v>
      </c>
      <c r="AS43" s="24" t="s">
        <v>1</v>
      </c>
      <c r="AT43" s="1" t="s">
        <v>2</v>
      </c>
    </row>
    <row r="44" spans="1:46" ht="15">
      <c r="A44" t="s">
        <v>2</v>
      </c>
      <c r="B44" s="1" t="s">
        <v>21</v>
      </c>
      <c r="C44" s="14">
        <v>1</v>
      </c>
      <c r="D44" s="14">
        <v>1</v>
      </c>
      <c r="E44" s="14">
        <v>1</v>
      </c>
      <c r="F44" s="14">
        <v>1</v>
      </c>
      <c r="G44" s="14">
        <v>1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>
        <v>1</v>
      </c>
      <c r="N44" s="14">
        <v>1</v>
      </c>
      <c r="O44" s="14">
        <v>1</v>
      </c>
      <c r="P44" s="14">
        <v>1</v>
      </c>
      <c r="Q44" s="14">
        <v>1</v>
      </c>
      <c r="R44" s="14">
        <v>1</v>
      </c>
      <c r="S44" s="14">
        <v>1</v>
      </c>
      <c r="T44" s="14">
        <v>1</v>
      </c>
      <c r="U44" s="14">
        <v>1</v>
      </c>
      <c r="V44" s="14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14">
        <v>1</v>
      </c>
      <c r="AE44" s="14">
        <v>1</v>
      </c>
      <c r="AF44" s="14">
        <v>1</v>
      </c>
      <c r="AG44" s="14">
        <v>1</v>
      </c>
      <c r="AH44" s="14">
        <v>1</v>
      </c>
      <c r="AI44" s="14">
        <v>1</v>
      </c>
      <c r="AJ44" s="14">
        <v>1</v>
      </c>
      <c r="AK44" s="14">
        <v>1</v>
      </c>
      <c r="AL44" s="14">
        <v>1</v>
      </c>
      <c r="AM44" s="14">
        <v>1</v>
      </c>
      <c r="AN44" s="14">
        <v>1</v>
      </c>
      <c r="AO44" s="14">
        <v>1</v>
      </c>
      <c r="AP44" s="14">
        <v>1</v>
      </c>
      <c r="AQ44" s="14">
        <v>1</v>
      </c>
      <c r="AR44" s="14">
        <v>1</v>
      </c>
      <c r="AS44" s="14">
        <f>SUM(C44:AR44)</f>
        <v>42</v>
      </c>
      <c r="AT44" s="1" t="s">
        <v>21</v>
      </c>
    </row>
    <row r="45" spans="1:46" ht="15">
      <c r="A45" t="s">
        <v>81</v>
      </c>
      <c r="B45" s="1" t="s">
        <v>82</v>
      </c>
      <c r="C45" s="25">
        <f aca="true" t="shared" si="18" ref="C45:AS45">C4-C6-C7-C8</f>
        <v>257</v>
      </c>
      <c r="D45" s="25">
        <f t="shared" si="18"/>
        <v>15</v>
      </c>
      <c r="E45" s="25">
        <f t="shared" si="18"/>
        <v>674</v>
      </c>
      <c r="F45" s="25">
        <f t="shared" si="18"/>
        <v>861</v>
      </c>
      <c r="G45" s="25">
        <f t="shared" si="18"/>
        <v>1104</v>
      </c>
      <c r="H45" s="25">
        <f t="shared" si="18"/>
        <v>1300</v>
      </c>
      <c r="I45" s="25">
        <f t="shared" si="18"/>
        <v>1116</v>
      </c>
      <c r="J45" s="25">
        <f t="shared" si="18"/>
        <v>688</v>
      </c>
      <c r="K45" s="25">
        <f t="shared" si="18"/>
        <v>1436</v>
      </c>
      <c r="L45" s="25">
        <f t="shared" si="18"/>
        <v>95</v>
      </c>
      <c r="M45" s="25">
        <f t="shared" si="18"/>
        <v>1463</v>
      </c>
      <c r="N45" s="25">
        <f t="shared" si="18"/>
        <v>1245</v>
      </c>
      <c r="O45" s="25">
        <f t="shared" si="18"/>
        <v>1672</v>
      </c>
      <c r="P45" s="25">
        <f t="shared" si="18"/>
        <v>1529</v>
      </c>
      <c r="Q45" s="25">
        <f t="shared" si="18"/>
        <v>1086</v>
      </c>
      <c r="R45" s="25">
        <f t="shared" si="18"/>
        <v>1035</v>
      </c>
      <c r="S45" s="25">
        <f t="shared" si="18"/>
        <v>1550</v>
      </c>
      <c r="T45" s="25">
        <f t="shared" si="18"/>
        <v>1986</v>
      </c>
      <c r="U45" s="25">
        <f t="shared" si="18"/>
        <v>645</v>
      </c>
      <c r="V45" s="25">
        <f t="shared" si="18"/>
        <v>1949</v>
      </c>
      <c r="W45" s="25">
        <f t="shared" si="18"/>
        <v>2073</v>
      </c>
      <c r="X45" s="25">
        <f t="shared" si="18"/>
        <v>1704</v>
      </c>
      <c r="Y45" s="25">
        <f t="shared" si="18"/>
        <v>808</v>
      </c>
      <c r="Z45" s="25">
        <f t="shared" si="18"/>
        <v>2328</v>
      </c>
      <c r="AA45" s="25">
        <f t="shared" si="18"/>
        <v>810</v>
      </c>
      <c r="AB45" s="25">
        <f t="shared" si="18"/>
        <v>823</v>
      </c>
      <c r="AC45" s="25">
        <f t="shared" si="18"/>
        <v>1814</v>
      </c>
      <c r="AD45" s="25">
        <f t="shared" si="18"/>
        <v>1539</v>
      </c>
      <c r="AE45" s="25">
        <f t="shared" si="18"/>
        <v>1736</v>
      </c>
      <c r="AF45" s="25">
        <f t="shared" si="18"/>
        <v>1620</v>
      </c>
      <c r="AG45" s="25">
        <f t="shared" si="18"/>
        <v>1452</v>
      </c>
      <c r="AH45" s="25">
        <f t="shared" si="18"/>
        <v>825</v>
      </c>
      <c r="AI45" s="25">
        <f t="shared" si="18"/>
        <v>2036</v>
      </c>
      <c r="AJ45" s="25">
        <f t="shared" si="18"/>
        <v>1767</v>
      </c>
      <c r="AK45" s="25">
        <f t="shared" si="18"/>
        <v>440</v>
      </c>
      <c r="AL45" s="25">
        <f t="shared" si="18"/>
        <v>1538</v>
      </c>
      <c r="AM45" s="25">
        <f t="shared" si="18"/>
        <v>1828</v>
      </c>
      <c r="AN45" s="25">
        <f t="shared" si="18"/>
        <v>895</v>
      </c>
      <c r="AO45" s="25">
        <f t="shared" si="18"/>
        <v>646</v>
      </c>
      <c r="AP45" s="25">
        <f t="shared" si="18"/>
        <v>665</v>
      </c>
      <c r="AQ45" s="25">
        <f t="shared" si="18"/>
        <v>716</v>
      </c>
      <c r="AR45" s="25">
        <f t="shared" si="18"/>
        <v>1277</v>
      </c>
      <c r="AS45" s="25">
        <f t="shared" si="18"/>
        <v>51046</v>
      </c>
      <c r="AT45" s="1" t="s">
        <v>82</v>
      </c>
    </row>
    <row r="46" spans="2:46" ht="15">
      <c r="B46" s="36" t="s">
        <v>83</v>
      </c>
      <c r="C46" s="38">
        <f aca="true" t="shared" si="19" ref="C46:AS46">C5-C7-C8-C13</f>
        <v>0</v>
      </c>
      <c r="D46" s="14">
        <f t="shared" si="19"/>
        <v>0</v>
      </c>
      <c r="E46" s="14">
        <f t="shared" si="19"/>
        <v>0</v>
      </c>
      <c r="F46" s="14">
        <f t="shared" si="19"/>
        <v>0</v>
      </c>
      <c r="G46" s="14">
        <f t="shared" si="19"/>
        <v>0</v>
      </c>
      <c r="H46" s="14">
        <f t="shared" si="19"/>
        <v>0</v>
      </c>
      <c r="I46" s="14">
        <f t="shared" si="19"/>
        <v>0</v>
      </c>
      <c r="J46" s="14">
        <f t="shared" si="19"/>
        <v>0</v>
      </c>
      <c r="K46" s="14">
        <f t="shared" si="19"/>
        <v>0</v>
      </c>
      <c r="L46" s="14">
        <f t="shared" si="19"/>
        <v>0</v>
      </c>
      <c r="M46" s="14">
        <f t="shared" si="19"/>
        <v>0</v>
      </c>
      <c r="N46" s="14">
        <f t="shared" si="19"/>
        <v>0</v>
      </c>
      <c r="O46" s="14">
        <f t="shared" si="19"/>
        <v>0</v>
      </c>
      <c r="P46" s="14">
        <f t="shared" si="19"/>
        <v>0</v>
      </c>
      <c r="Q46" s="14">
        <f t="shared" si="19"/>
        <v>0</v>
      </c>
      <c r="R46" s="14">
        <f t="shared" si="19"/>
        <v>0</v>
      </c>
      <c r="S46" s="14">
        <f t="shared" si="19"/>
        <v>0</v>
      </c>
      <c r="T46" s="14">
        <f t="shared" si="19"/>
        <v>0</v>
      </c>
      <c r="U46" s="14">
        <f t="shared" si="19"/>
        <v>0</v>
      </c>
      <c r="V46" s="14">
        <f t="shared" si="19"/>
        <v>0</v>
      </c>
      <c r="W46" s="14">
        <f t="shared" si="19"/>
        <v>0</v>
      </c>
      <c r="X46" s="14">
        <f t="shared" si="19"/>
        <v>0</v>
      </c>
      <c r="Y46" s="14">
        <f t="shared" si="19"/>
        <v>0</v>
      </c>
      <c r="Z46" s="14">
        <f t="shared" si="19"/>
        <v>0</v>
      </c>
      <c r="AA46" s="14">
        <f t="shared" si="19"/>
        <v>0</v>
      </c>
      <c r="AB46" s="14">
        <f t="shared" si="19"/>
        <v>0</v>
      </c>
      <c r="AC46" s="14">
        <f t="shared" si="19"/>
        <v>0</v>
      </c>
      <c r="AD46" s="14">
        <f t="shared" si="19"/>
        <v>0</v>
      </c>
      <c r="AE46" s="14">
        <f t="shared" si="19"/>
        <v>0</v>
      </c>
      <c r="AF46" s="14">
        <f t="shared" si="19"/>
        <v>0</v>
      </c>
      <c r="AG46" s="14">
        <f t="shared" si="19"/>
        <v>0</v>
      </c>
      <c r="AH46" s="14">
        <f t="shared" si="19"/>
        <v>0</v>
      </c>
      <c r="AI46" s="14">
        <f t="shared" si="19"/>
        <v>0</v>
      </c>
      <c r="AJ46" s="14">
        <f t="shared" si="19"/>
        <v>0</v>
      </c>
      <c r="AK46" s="14">
        <f t="shared" si="19"/>
        <v>0</v>
      </c>
      <c r="AL46" s="14">
        <f t="shared" si="19"/>
        <v>0</v>
      </c>
      <c r="AM46" s="14">
        <f t="shared" si="19"/>
        <v>0</v>
      </c>
      <c r="AN46" s="14">
        <f t="shared" si="19"/>
        <v>0</v>
      </c>
      <c r="AO46" s="14">
        <f t="shared" si="19"/>
        <v>0</v>
      </c>
      <c r="AP46" s="14">
        <f t="shared" si="19"/>
        <v>0</v>
      </c>
      <c r="AQ46" s="14">
        <f t="shared" si="19"/>
        <v>0</v>
      </c>
      <c r="AR46" s="14">
        <f t="shared" si="19"/>
        <v>0</v>
      </c>
      <c r="AS46" s="14">
        <f t="shared" si="19"/>
        <v>0</v>
      </c>
      <c r="AT46" s="36" t="s">
        <v>83</v>
      </c>
    </row>
    <row r="47" spans="1:46" ht="15">
      <c r="A47" t="s">
        <v>85</v>
      </c>
      <c r="B47" s="1" t="s">
        <v>84</v>
      </c>
      <c r="C47" s="14">
        <f aca="true" t="shared" si="20" ref="C47:AS47">C46-C23+C24</f>
        <v>0</v>
      </c>
      <c r="D47" s="14">
        <f t="shared" si="20"/>
        <v>0</v>
      </c>
      <c r="E47" s="14">
        <f t="shared" si="20"/>
        <v>0</v>
      </c>
      <c r="F47" s="14">
        <f t="shared" si="20"/>
        <v>0</v>
      </c>
      <c r="G47" s="14">
        <f t="shared" si="20"/>
        <v>0</v>
      </c>
      <c r="H47" s="14">
        <f t="shared" si="20"/>
        <v>0</v>
      </c>
      <c r="I47" s="14">
        <f t="shared" si="20"/>
        <v>0</v>
      </c>
      <c r="J47" s="14">
        <f t="shared" si="20"/>
        <v>0</v>
      </c>
      <c r="K47" s="14">
        <f t="shared" si="20"/>
        <v>0</v>
      </c>
      <c r="L47" s="14">
        <f t="shared" si="20"/>
        <v>0</v>
      </c>
      <c r="M47" s="14">
        <f t="shared" si="20"/>
        <v>0</v>
      </c>
      <c r="N47" s="14">
        <f t="shared" si="20"/>
        <v>0</v>
      </c>
      <c r="O47" s="14">
        <f t="shared" si="20"/>
        <v>0</v>
      </c>
      <c r="P47" s="14">
        <f t="shared" si="20"/>
        <v>0</v>
      </c>
      <c r="Q47" s="14">
        <f t="shared" si="20"/>
        <v>0</v>
      </c>
      <c r="R47" s="14">
        <f t="shared" si="20"/>
        <v>0</v>
      </c>
      <c r="S47" s="14">
        <f t="shared" si="20"/>
        <v>0</v>
      </c>
      <c r="T47" s="14">
        <f t="shared" si="20"/>
        <v>0</v>
      </c>
      <c r="U47" s="14">
        <f t="shared" si="20"/>
        <v>0</v>
      </c>
      <c r="V47" s="14">
        <f t="shared" si="20"/>
        <v>0</v>
      </c>
      <c r="W47" s="14">
        <f t="shared" si="20"/>
        <v>0</v>
      </c>
      <c r="X47" s="14">
        <f t="shared" si="20"/>
        <v>0</v>
      </c>
      <c r="Y47" s="14">
        <f t="shared" si="20"/>
        <v>0</v>
      </c>
      <c r="Z47" s="14">
        <f t="shared" si="20"/>
        <v>0</v>
      </c>
      <c r="AA47" s="14">
        <f t="shared" si="20"/>
        <v>0</v>
      </c>
      <c r="AB47" s="14">
        <f t="shared" si="20"/>
        <v>0</v>
      </c>
      <c r="AC47" s="14">
        <f t="shared" si="20"/>
        <v>0</v>
      </c>
      <c r="AD47" s="14">
        <f t="shared" si="20"/>
        <v>0</v>
      </c>
      <c r="AE47" s="14">
        <f t="shared" si="20"/>
        <v>0</v>
      </c>
      <c r="AF47" s="14">
        <f t="shared" si="20"/>
        <v>0</v>
      </c>
      <c r="AG47" s="14">
        <f t="shared" si="20"/>
        <v>0</v>
      </c>
      <c r="AH47" s="14">
        <f t="shared" si="20"/>
        <v>0</v>
      </c>
      <c r="AI47" s="14">
        <f t="shared" si="20"/>
        <v>0</v>
      </c>
      <c r="AJ47" s="14">
        <f t="shared" si="20"/>
        <v>0</v>
      </c>
      <c r="AK47" s="14">
        <f t="shared" si="20"/>
        <v>0</v>
      </c>
      <c r="AL47" s="14">
        <f t="shared" si="20"/>
        <v>0</v>
      </c>
      <c r="AM47" s="14">
        <f t="shared" si="20"/>
        <v>0</v>
      </c>
      <c r="AN47" s="14">
        <f t="shared" si="20"/>
        <v>0</v>
      </c>
      <c r="AO47" s="14">
        <f t="shared" si="20"/>
        <v>0</v>
      </c>
      <c r="AP47" s="14">
        <f t="shared" si="20"/>
        <v>0</v>
      </c>
      <c r="AQ47" s="14">
        <f t="shared" si="20"/>
        <v>0</v>
      </c>
      <c r="AR47" s="14">
        <f t="shared" si="20"/>
        <v>0</v>
      </c>
      <c r="AS47" s="14">
        <f t="shared" si="20"/>
        <v>0</v>
      </c>
      <c r="AT47" s="37" t="s">
        <v>84</v>
      </c>
    </row>
    <row r="48" spans="1:46" ht="15">
      <c r="A48" t="s">
        <v>87</v>
      </c>
      <c r="B48" s="1" t="s">
        <v>86</v>
      </c>
      <c r="C48" s="14">
        <f aca="true" t="shared" si="21" ref="C48:AS48">C20+C21-C15-C14</f>
        <v>0</v>
      </c>
      <c r="D48" s="14">
        <f t="shared" si="21"/>
        <v>0</v>
      </c>
      <c r="E48" s="14">
        <f t="shared" si="21"/>
        <v>0</v>
      </c>
      <c r="F48" s="14">
        <f t="shared" si="21"/>
        <v>0</v>
      </c>
      <c r="G48" s="14">
        <f t="shared" si="21"/>
        <v>0</v>
      </c>
      <c r="H48" s="14">
        <f t="shared" si="21"/>
        <v>0</v>
      </c>
      <c r="I48" s="14">
        <f t="shared" si="21"/>
        <v>0</v>
      </c>
      <c r="J48" s="14">
        <f t="shared" si="21"/>
        <v>0</v>
      </c>
      <c r="K48" s="14">
        <f t="shared" si="21"/>
        <v>0</v>
      </c>
      <c r="L48" s="14">
        <f t="shared" si="21"/>
        <v>0</v>
      </c>
      <c r="M48" s="14">
        <f t="shared" si="21"/>
        <v>0</v>
      </c>
      <c r="N48" s="14">
        <f t="shared" si="21"/>
        <v>0</v>
      </c>
      <c r="O48" s="14">
        <f t="shared" si="21"/>
        <v>0</v>
      </c>
      <c r="P48" s="14">
        <f t="shared" si="21"/>
        <v>0</v>
      </c>
      <c r="Q48" s="14">
        <f t="shared" si="21"/>
        <v>0</v>
      </c>
      <c r="R48" s="14">
        <f t="shared" si="21"/>
        <v>0</v>
      </c>
      <c r="S48" s="14">
        <f t="shared" si="21"/>
        <v>0</v>
      </c>
      <c r="T48" s="14">
        <f t="shared" si="21"/>
        <v>0</v>
      </c>
      <c r="U48" s="14">
        <f t="shared" si="21"/>
        <v>0</v>
      </c>
      <c r="V48" s="14">
        <f t="shared" si="21"/>
        <v>0</v>
      </c>
      <c r="W48" s="14">
        <f t="shared" si="21"/>
        <v>0</v>
      </c>
      <c r="X48" s="14">
        <f t="shared" si="21"/>
        <v>0</v>
      </c>
      <c r="Y48" s="14">
        <f t="shared" si="21"/>
        <v>0</v>
      </c>
      <c r="Z48" s="14">
        <f t="shared" si="21"/>
        <v>0</v>
      </c>
      <c r="AA48" s="14">
        <f t="shared" si="21"/>
        <v>0</v>
      </c>
      <c r="AB48" s="14">
        <f t="shared" si="21"/>
        <v>0</v>
      </c>
      <c r="AC48" s="14">
        <f t="shared" si="21"/>
        <v>0</v>
      </c>
      <c r="AD48" s="14">
        <f t="shared" si="21"/>
        <v>0</v>
      </c>
      <c r="AE48" s="14">
        <f t="shared" si="21"/>
        <v>0</v>
      </c>
      <c r="AF48" s="14">
        <f t="shared" si="21"/>
        <v>0</v>
      </c>
      <c r="AG48" s="14">
        <f t="shared" si="21"/>
        <v>0</v>
      </c>
      <c r="AH48" s="14">
        <f t="shared" si="21"/>
        <v>0</v>
      </c>
      <c r="AI48" s="14">
        <f t="shared" si="21"/>
        <v>0</v>
      </c>
      <c r="AJ48" s="14">
        <f t="shared" si="21"/>
        <v>0</v>
      </c>
      <c r="AK48" s="14">
        <f t="shared" si="21"/>
        <v>0</v>
      </c>
      <c r="AL48" s="14">
        <f t="shared" si="21"/>
        <v>0</v>
      </c>
      <c r="AM48" s="14">
        <f t="shared" si="21"/>
        <v>0</v>
      </c>
      <c r="AN48" s="14">
        <f t="shared" si="21"/>
        <v>0</v>
      </c>
      <c r="AO48" s="14">
        <f t="shared" si="21"/>
        <v>0</v>
      </c>
      <c r="AP48" s="14">
        <f t="shared" si="21"/>
        <v>0</v>
      </c>
      <c r="AQ48" s="14">
        <f t="shared" si="21"/>
        <v>0</v>
      </c>
      <c r="AR48" s="14">
        <f t="shared" si="21"/>
        <v>0</v>
      </c>
      <c r="AS48" s="14">
        <f t="shared" si="21"/>
        <v>0</v>
      </c>
      <c r="AT48" s="1" t="s">
        <v>86</v>
      </c>
    </row>
    <row r="49" spans="2:46" ht="15">
      <c r="B49" s="1" t="s">
        <v>62</v>
      </c>
      <c r="C49" s="25">
        <f>C25+C27+C29+C31+C33+C35+C37</f>
        <v>86</v>
      </c>
      <c r="D49" s="25">
        <f aca="true" t="shared" si="22" ref="D49:AS49">D25+D27+D29+D31+D33+D35+D37</f>
        <v>3</v>
      </c>
      <c r="E49" s="25">
        <f t="shared" si="22"/>
        <v>193</v>
      </c>
      <c r="F49" s="25">
        <f t="shared" si="22"/>
        <v>250</v>
      </c>
      <c r="G49" s="25">
        <f t="shared" si="22"/>
        <v>393</v>
      </c>
      <c r="H49" s="25">
        <f t="shared" si="22"/>
        <v>306</v>
      </c>
      <c r="I49" s="25">
        <f t="shared" si="22"/>
        <v>574</v>
      </c>
      <c r="J49" s="25">
        <f t="shared" si="22"/>
        <v>240</v>
      </c>
      <c r="K49" s="25">
        <f t="shared" si="22"/>
        <v>553</v>
      </c>
      <c r="L49" s="25">
        <f t="shared" si="22"/>
        <v>126</v>
      </c>
      <c r="M49" s="25">
        <f t="shared" si="22"/>
        <v>531</v>
      </c>
      <c r="N49" s="25">
        <f t="shared" si="22"/>
        <v>434</v>
      </c>
      <c r="O49" s="25">
        <f t="shared" si="22"/>
        <v>630</v>
      </c>
      <c r="P49" s="25">
        <f t="shared" si="22"/>
        <v>512</v>
      </c>
      <c r="Q49" s="25">
        <f t="shared" si="22"/>
        <v>334</v>
      </c>
      <c r="R49" s="25">
        <f t="shared" si="22"/>
        <v>401</v>
      </c>
      <c r="S49" s="25">
        <f t="shared" si="22"/>
        <v>473</v>
      </c>
      <c r="T49" s="25">
        <f t="shared" si="22"/>
        <v>473</v>
      </c>
      <c r="U49" s="25">
        <f t="shared" si="22"/>
        <v>158</v>
      </c>
      <c r="V49" s="25">
        <f t="shared" si="22"/>
        <v>574</v>
      </c>
      <c r="W49" s="25">
        <f t="shared" si="22"/>
        <v>440</v>
      </c>
      <c r="X49" s="25">
        <f t="shared" si="22"/>
        <v>366</v>
      </c>
      <c r="Y49" s="25">
        <f t="shared" si="22"/>
        <v>743</v>
      </c>
      <c r="Z49" s="25">
        <f t="shared" si="22"/>
        <v>693</v>
      </c>
      <c r="AA49" s="25">
        <f t="shared" si="22"/>
        <v>176</v>
      </c>
      <c r="AB49" s="25">
        <f t="shared" si="22"/>
        <v>503</v>
      </c>
      <c r="AC49" s="25">
        <f t="shared" si="22"/>
        <v>426</v>
      </c>
      <c r="AD49" s="25">
        <f t="shared" si="22"/>
        <v>454</v>
      </c>
      <c r="AE49" s="25">
        <f t="shared" si="22"/>
        <v>459</v>
      </c>
      <c r="AF49" s="25">
        <f t="shared" si="22"/>
        <v>421</v>
      </c>
      <c r="AG49" s="25">
        <f t="shared" si="22"/>
        <v>428</v>
      </c>
      <c r="AH49" s="25">
        <f t="shared" si="22"/>
        <v>241</v>
      </c>
      <c r="AI49" s="25">
        <f t="shared" si="22"/>
        <v>564</v>
      </c>
      <c r="AJ49" s="25">
        <f t="shared" si="22"/>
        <v>461</v>
      </c>
      <c r="AK49" s="25">
        <f t="shared" si="22"/>
        <v>95</v>
      </c>
      <c r="AL49" s="25">
        <f t="shared" si="22"/>
        <v>618</v>
      </c>
      <c r="AM49" s="25">
        <f t="shared" si="22"/>
        <v>721</v>
      </c>
      <c r="AN49" s="25">
        <f t="shared" si="22"/>
        <v>265</v>
      </c>
      <c r="AO49" s="25">
        <f t="shared" si="22"/>
        <v>184</v>
      </c>
      <c r="AP49" s="25">
        <f t="shared" si="22"/>
        <v>159</v>
      </c>
      <c r="AQ49" s="25">
        <f t="shared" si="22"/>
        <v>169</v>
      </c>
      <c r="AR49" s="25">
        <f t="shared" si="22"/>
        <v>247</v>
      </c>
      <c r="AS49" s="25">
        <f t="shared" si="22"/>
        <v>16077</v>
      </c>
      <c r="AT49" s="1" t="s">
        <v>62</v>
      </c>
    </row>
    <row r="50" spans="1:46" ht="15">
      <c r="A50" t="s">
        <v>88</v>
      </c>
      <c r="B50" s="1" t="s">
        <v>93</v>
      </c>
      <c r="C50" s="14">
        <f aca="true" t="shared" si="23" ref="C50:AS50">C49-C21</f>
        <v>0</v>
      </c>
      <c r="D50" s="14">
        <f t="shared" si="23"/>
        <v>0</v>
      </c>
      <c r="E50" s="14">
        <f t="shared" si="23"/>
        <v>0</v>
      </c>
      <c r="F50" s="14">
        <f t="shared" si="23"/>
        <v>0</v>
      </c>
      <c r="G50" s="14">
        <f t="shared" si="23"/>
        <v>0</v>
      </c>
      <c r="H50" s="14">
        <f t="shared" si="23"/>
        <v>0</v>
      </c>
      <c r="I50" s="14">
        <f t="shared" si="23"/>
        <v>0</v>
      </c>
      <c r="J50" s="14">
        <f t="shared" si="23"/>
        <v>0</v>
      </c>
      <c r="K50" s="14">
        <f t="shared" si="23"/>
        <v>0</v>
      </c>
      <c r="L50" s="14">
        <f t="shared" si="23"/>
        <v>0</v>
      </c>
      <c r="M50" s="14">
        <f t="shared" si="23"/>
        <v>0</v>
      </c>
      <c r="N50" s="14">
        <f t="shared" si="23"/>
        <v>0</v>
      </c>
      <c r="O50" s="14">
        <f t="shared" si="23"/>
        <v>0</v>
      </c>
      <c r="P50" s="14">
        <f t="shared" si="23"/>
        <v>0</v>
      </c>
      <c r="Q50" s="14">
        <f t="shared" si="23"/>
        <v>0</v>
      </c>
      <c r="R50" s="14">
        <f t="shared" si="23"/>
        <v>0</v>
      </c>
      <c r="S50" s="14">
        <f t="shared" si="23"/>
        <v>0</v>
      </c>
      <c r="T50" s="14">
        <f t="shared" si="23"/>
        <v>0</v>
      </c>
      <c r="U50" s="14">
        <f t="shared" si="23"/>
        <v>0</v>
      </c>
      <c r="V50" s="14">
        <f t="shared" si="23"/>
        <v>0</v>
      </c>
      <c r="W50" s="14">
        <f t="shared" si="23"/>
        <v>0</v>
      </c>
      <c r="X50" s="14">
        <f t="shared" si="23"/>
        <v>0</v>
      </c>
      <c r="Y50" s="14">
        <f t="shared" si="23"/>
        <v>0</v>
      </c>
      <c r="Z50" s="14">
        <f t="shared" si="23"/>
        <v>0</v>
      </c>
      <c r="AA50" s="14">
        <f t="shared" si="23"/>
        <v>0</v>
      </c>
      <c r="AB50" s="14">
        <f t="shared" si="23"/>
        <v>0</v>
      </c>
      <c r="AC50" s="14">
        <f t="shared" si="23"/>
        <v>0</v>
      </c>
      <c r="AD50" s="14">
        <f t="shared" si="23"/>
        <v>0</v>
      </c>
      <c r="AE50" s="14">
        <f t="shared" si="23"/>
        <v>0</v>
      </c>
      <c r="AF50" s="14">
        <f t="shared" si="23"/>
        <v>0</v>
      </c>
      <c r="AG50" s="14">
        <f t="shared" si="23"/>
        <v>0</v>
      </c>
      <c r="AH50" s="14">
        <f t="shared" si="23"/>
        <v>0</v>
      </c>
      <c r="AI50" s="14">
        <f t="shared" si="23"/>
        <v>0</v>
      </c>
      <c r="AJ50" s="14">
        <f t="shared" si="23"/>
        <v>0</v>
      </c>
      <c r="AK50" s="14">
        <f t="shared" si="23"/>
        <v>0</v>
      </c>
      <c r="AL50" s="14">
        <f t="shared" si="23"/>
        <v>0</v>
      </c>
      <c r="AM50" s="14">
        <f t="shared" si="23"/>
        <v>0</v>
      </c>
      <c r="AN50" s="14">
        <f t="shared" si="23"/>
        <v>0</v>
      </c>
      <c r="AO50" s="14">
        <f t="shared" si="23"/>
        <v>0</v>
      </c>
      <c r="AP50" s="14">
        <f t="shared" si="23"/>
        <v>0</v>
      </c>
      <c r="AQ50" s="14">
        <f t="shared" si="23"/>
        <v>0</v>
      </c>
      <c r="AR50" s="14">
        <f t="shared" si="23"/>
        <v>0</v>
      </c>
      <c r="AS50" s="14">
        <f t="shared" si="23"/>
        <v>0</v>
      </c>
      <c r="AT50" s="1" t="s">
        <v>93</v>
      </c>
    </row>
    <row r="51" spans="1:46" ht="15">
      <c r="A51" t="s">
        <v>89</v>
      </c>
      <c r="B51" s="10" t="s">
        <v>91</v>
      </c>
      <c r="C51" s="14">
        <f aca="true" t="shared" si="24" ref="C51:AR51">C8-C14</f>
        <v>0</v>
      </c>
      <c r="D51" s="14">
        <f t="shared" si="24"/>
        <v>0</v>
      </c>
      <c r="E51" s="14">
        <f t="shared" si="24"/>
        <v>0</v>
      </c>
      <c r="F51" s="14">
        <f t="shared" si="24"/>
        <v>0</v>
      </c>
      <c r="G51" s="14">
        <f t="shared" si="24"/>
        <v>0</v>
      </c>
      <c r="H51" s="14">
        <f t="shared" si="24"/>
        <v>0</v>
      </c>
      <c r="I51" s="14">
        <f t="shared" si="24"/>
        <v>0</v>
      </c>
      <c r="J51" s="14">
        <f t="shared" si="24"/>
        <v>0</v>
      </c>
      <c r="K51" s="14">
        <f t="shared" si="24"/>
        <v>0</v>
      </c>
      <c r="L51" s="14">
        <f t="shared" si="24"/>
        <v>0</v>
      </c>
      <c r="M51" s="14">
        <f t="shared" si="24"/>
        <v>0</v>
      </c>
      <c r="N51" s="14">
        <f t="shared" si="24"/>
        <v>0</v>
      </c>
      <c r="O51" s="14">
        <f t="shared" si="24"/>
        <v>0</v>
      </c>
      <c r="P51" s="14">
        <f t="shared" si="24"/>
        <v>0</v>
      </c>
      <c r="Q51" s="14">
        <f t="shared" si="24"/>
        <v>0</v>
      </c>
      <c r="R51" s="14">
        <f t="shared" si="24"/>
        <v>0</v>
      </c>
      <c r="S51" s="14">
        <f t="shared" si="24"/>
        <v>0</v>
      </c>
      <c r="T51" s="14">
        <f t="shared" si="24"/>
        <v>0</v>
      </c>
      <c r="U51" s="14">
        <f t="shared" si="24"/>
        <v>0</v>
      </c>
      <c r="V51" s="14">
        <f t="shared" si="24"/>
        <v>0</v>
      </c>
      <c r="W51" s="14">
        <f t="shared" si="24"/>
        <v>0</v>
      </c>
      <c r="X51" s="14">
        <f t="shared" si="24"/>
        <v>0</v>
      </c>
      <c r="Y51" s="14">
        <f t="shared" si="24"/>
        <v>0</v>
      </c>
      <c r="Z51" s="14">
        <f t="shared" si="24"/>
        <v>0</v>
      </c>
      <c r="AA51" s="14">
        <f t="shared" si="24"/>
        <v>0</v>
      </c>
      <c r="AB51" s="14">
        <f t="shared" si="24"/>
        <v>0</v>
      </c>
      <c r="AC51" s="14">
        <f t="shared" si="24"/>
        <v>0</v>
      </c>
      <c r="AD51" s="14">
        <f t="shared" si="24"/>
        <v>0</v>
      </c>
      <c r="AE51" s="14">
        <f t="shared" si="24"/>
        <v>0</v>
      </c>
      <c r="AF51" s="14">
        <f t="shared" si="24"/>
        <v>0</v>
      </c>
      <c r="AG51" s="14">
        <f t="shared" si="24"/>
        <v>0</v>
      </c>
      <c r="AH51" s="14">
        <f t="shared" si="24"/>
        <v>0</v>
      </c>
      <c r="AI51" s="14">
        <f t="shared" si="24"/>
        <v>0</v>
      </c>
      <c r="AJ51" s="14">
        <f t="shared" si="24"/>
        <v>0</v>
      </c>
      <c r="AK51" s="14">
        <f t="shared" si="24"/>
        <v>0</v>
      </c>
      <c r="AL51" s="14">
        <f t="shared" si="24"/>
        <v>0</v>
      </c>
      <c r="AM51" s="14">
        <f t="shared" si="24"/>
        <v>0</v>
      </c>
      <c r="AN51" s="14">
        <f t="shared" si="24"/>
        <v>0</v>
      </c>
      <c r="AO51" s="14">
        <f t="shared" si="24"/>
        <v>0</v>
      </c>
      <c r="AP51" s="14">
        <f t="shared" si="24"/>
        <v>0</v>
      </c>
      <c r="AQ51" s="14">
        <f t="shared" si="24"/>
        <v>0</v>
      </c>
      <c r="AR51" s="14">
        <f t="shared" si="24"/>
        <v>0</v>
      </c>
      <c r="AS51" s="14">
        <f>SUM(C51:AR51)</f>
        <v>0</v>
      </c>
      <c r="AT51" s="10" t="s">
        <v>91</v>
      </c>
    </row>
    <row r="52" spans="1:46" ht="15">
      <c r="A52" t="s">
        <v>90</v>
      </c>
      <c r="B52" s="10" t="s">
        <v>170</v>
      </c>
      <c r="C52" s="14">
        <f aca="true" t="shared" si="25" ref="C52:AR52">C6+C7-C15</f>
        <v>0</v>
      </c>
      <c r="D52" s="14">
        <f t="shared" si="25"/>
        <v>0</v>
      </c>
      <c r="E52" s="14">
        <f t="shared" si="25"/>
        <v>0</v>
      </c>
      <c r="F52" s="14">
        <f t="shared" si="25"/>
        <v>0</v>
      </c>
      <c r="G52" s="14">
        <f t="shared" si="25"/>
        <v>0</v>
      </c>
      <c r="H52" s="14">
        <f t="shared" si="25"/>
        <v>0</v>
      </c>
      <c r="I52" s="14">
        <f t="shared" si="25"/>
        <v>21</v>
      </c>
      <c r="J52" s="14">
        <f t="shared" si="25"/>
        <v>0</v>
      </c>
      <c r="K52" s="14">
        <f t="shared" si="25"/>
        <v>1</v>
      </c>
      <c r="L52" s="14">
        <f t="shared" si="25"/>
        <v>0</v>
      </c>
      <c r="M52" s="14">
        <f t="shared" si="25"/>
        <v>13</v>
      </c>
      <c r="N52" s="14">
        <f t="shared" si="25"/>
        <v>0</v>
      </c>
      <c r="O52" s="14">
        <f t="shared" si="25"/>
        <v>0</v>
      </c>
      <c r="P52" s="14">
        <f t="shared" si="25"/>
        <v>1</v>
      </c>
      <c r="Q52" s="14">
        <f t="shared" si="25"/>
        <v>0</v>
      </c>
      <c r="R52" s="14">
        <f t="shared" si="25"/>
        <v>0</v>
      </c>
      <c r="S52" s="14">
        <f t="shared" si="25"/>
        <v>0</v>
      </c>
      <c r="T52" s="14">
        <f t="shared" si="25"/>
        <v>1</v>
      </c>
      <c r="U52" s="14">
        <f t="shared" si="25"/>
        <v>0</v>
      </c>
      <c r="V52" s="14">
        <f t="shared" si="25"/>
        <v>0</v>
      </c>
      <c r="W52" s="14">
        <f t="shared" si="25"/>
        <v>0</v>
      </c>
      <c r="X52" s="14">
        <f t="shared" si="25"/>
        <v>35</v>
      </c>
      <c r="Y52" s="14">
        <f t="shared" si="25"/>
        <v>0</v>
      </c>
      <c r="Z52" s="14">
        <f t="shared" si="25"/>
        <v>0</v>
      </c>
      <c r="AA52" s="14">
        <f t="shared" si="25"/>
        <v>0</v>
      </c>
      <c r="AB52" s="14">
        <f t="shared" si="25"/>
        <v>0</v>
      </c>
      <c r="AC52" s="14">
        <f t="shared" si="25"/>
        <v>0</v>
      </c>
      <c r="AD52" s="14">
        <f t="shared" si="25"/>
        <v>0</v>
      </c>
      <c r="AE52" s="14">
        <f t="shared" si="25"/>
        <v>0</v>
      </c>
      <c r="AF52" s="14">
        <f t="shared" si="25"/>
        <v>0</v>
      </c>
      <c r="AG52" s="14">
        <f t="shared" si="25"/>
        <v>0</v>
      </c>
      <c r="AH52" s="14">
        <f t="shared" si="25"/>
        <v>0</v>
      </c>
      <c r="AI52" s="14">
        <f t="shared" si="25"/>
        <v>0</v>
      </c>
      <c r="AJ52" s="14">
        <f t="shared" si="25"/>
        <v>27</v>
      </c>
      <c r="AK52" s="14">
        <f t="shared" si="25"/>
        <v>0</v>
      </c>
      <c r="AL52" s="14">
        <f t="shared" si="25"/>
        <v>0</v>
      </c>
      <c r="AM52" s="14">
        <f t="shared" si="25"/>
        <v>0</v>
      </c>
      <c r="AN52" s="14">
        <f t="shared" si="25"/>
        <v>0</v>
      </c>
      <c r="AO52" s="14">
        <f t="shared" si="25"/>
        <v>1</v>
      </c>
      <c r="AP52" s="14">
        <f t="shared" si="25"/>
        <v>0</v>
      </c>
      <c r="AQ52" s="14">
        <f t="shared" si="25"/>
        <v>0</v>
      </c>
      <c r="AR52" s="14">
        <f t="shared" si="25"/>
        <v>0</v>
      </c>
      <c r="AS52" s="14">
        <f>SUM(C52:AR52)</f>
        <v>100</v>
      </c>
      <c r="AT52" s="10" t="s">
        <v>170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</dc:creator>
  <cp:keywords/>
  <dc:description/>
  <cp:lastModifiedBy>2012</cp:lastModifiedBy>
  <cp:lastPrinted>2014-09-14T14:33:55Z</cp:lastPrinted>
  <dcterms:created xsi:type="dcterms:W3CDTF">2008-02-29T22:06:34Z</dcterms:created>
  <dcterms:modified xsi:type="dcterms:W3CDTF">2014-10-06T23:35:35Z</dcterms:modified>
  <cp:category/>
  <cp:version/>
  <cp:contentType/>
  <cp:contentStatus/>
</cp:coreProperties>
</file>